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601"/>
  </bookViews>
  <sheets>
    <sheet name="WOMAN" sheetId="6" r:id="rId1"/>
    <sheet name="MAN" sheetId="1" r:id="rId2"/>
  </sheets>
  <definedNames>
    <definedName name="DatiEsterni_1" localSheetId="1" hidden="1">MAN!$C$5:$AD$35</definedName>
    <definedName name="DatiEsterni_1" localSheetId="0" hidden="1">WOMAN!$C$5:$AD$25</definedName>
    <definedName name="_xlnm.Print_Area" localSheetId="1">MAN!$C:$AG</definedName>
    <definedName name="_xlnm.Print_Area" localSheetId="0">WOMAN!$A:$B</definedName>
    <definedName name="_xlnm.Print_Titles" localSheetId="1">MAN!$5:$5</definedName>
    <definedName name="_xlnm.Print_Titles" localSheetId="0">WOMAN!$5:$5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5" i="1" l="1"/>
  <c r="AH25" i="6"/>
  <c r="AF24" i="6" l="1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3" i="1" l="1"/>
  <c r="AF3" i="6"/>
  <c r="AG10" i="1"/>
  <c r="AG22" i="1"/>
  <c r="AG34" i="1"/>
  <c r="AG15" i="1"/>
  <c r="AG27" i="1"/>
  <c r="AG31" i="1"/>
  <c r="AG14" i="1"/>
  <c r="AG26" i="1"/>
  <c r="AG7" i="1"/>
  <c r="AG19" i="1"/>
  <c r="AG8" i="1"/>
  <c r="AG12" i="1"/>
  <c r="AG16" i="1"/>
  <c r="AG20" i="1"/>
  <c r="AG24" i="1"/>
  <c r="AG28" i="1"/>
  <c r="AG32" i="1"/>
  <c r="AG6" i="1"/>
  <c r="AG18" i="1"/>
  <c r="AG30" i="1"/>
  <c r="AG11" i="1"/>
  <c r="AG23" i="1"/>
  <c r="AG9" i="1"/>
  <c r="AG13" i="1"/>
  <c r="AG17" i="1"/>
  <c r="AG21" i="1"/>
  <c r="AG25" i="1"/>
  <c r="AG29" i="1"/>
  <c r="AG33" i="1"/>
  <c r="AH7" i="6"/>
  <c r="AH11" i="6"/>
  <c r="AH15" i="6"/>
  <c r="AH23" i="6"/>
  <c r="AH8" i="6"/>
  <c r="AH12" i="6"/>
  <c r="AH16" i="6"/>
  <c r="AH20" i="6"/>
  <c r="AH24" i="6"/>
  <c r="AH9" i="6"/>
  <c r="AH13" i="6"/>
  <c r="AH17" i="6"/>
  <c r="AH21" i="6"/>
  <c r="AH6" i="6"/>
  <c r="AH10" i="6"/>
  <c r="AH14" i="6"/>
  <c r="AH18" i="6"/>
  <c r="AH22" i="6"/>
  <c r="AH19" i="6"/>
  <c r="AG3" i="1" l="1"/>
  <c r="AF3" i="1" s="1"/>
  <c r="AH3" i="6"/>
  <c r="AG3" i="6" s="1"/>
</calcChain>
</file>

<file path=xl/connections.xml><?xml version="1.0" encoding="utf-8"?>
<connections xmlns="http://schemas.openxmlformats.org/spreadsheetml/2006/main">
  <connection id="1" keepAlive="1" name="BonisLogic AggiornaListino MAN" type="5" refreshedVersion="6" saveData="1">
    <dbPr connection="Provider=SQLOLEDB.1;Integrated Security=SSPI;Persist Security Info=True;Initial Catalog=BonisLogic2017;Data Source=SITDB003;Use Procedure for Prepare=1;Auto Translate=True;Packet Size=4096;Workstation ID=WKS-MARTIGNAG;Use Encryption for Data=False;Tag with column collation when possible=False" command="EXEC sp_cmm_GeneraListaDaPiazzare @Marchio = 'USPA', @CodiceListino = '45', @Collezione = 'SMU', @StagioneVendita = 'E24', @CodiceMagazzino = 'PFDBG', @Genere = 'MAN'"/>
  </connection>
  <connection id="2" keepAlive="1" name="BonisLogic AggiornaListino WOMAN" type="5" refreshedVersion="6" saveData="1">
    <dbPr connection="Provider=SQLOLEDB.1;Integrated Security=SSPI;Persist Security Info=True;Initial Catalog=BonisLogic2017;Data Source=SITDB003;Use Procedure for Prepare=1;Auto Translate=True;Packet Size=4096;Workstation ID=WKS-MARTIGNAG;Use Encryption for Data=False;Tag with column collation when possible=False" command="EXEC sp_cmm_GeneraListaDaPiazzare @Marchio = 'USPA', @CodiceListino = '45', @Collezione = 'SMU', @StagioneVendita = 'E24', @CodiceMagazzino = 'PFDBG', @Genere = 'WOMAN'"/>
  </connection>
</connections>
</file>

<file path=xl/sharedStrings.xml><?xml version="1.0" encoding="utf-8"?>
<sst xmlns="http://schemas.openxmlformats.org/spreadsheetml/2006/main" count="165" uniqueCount="67">
  <si>
    <t>BLK</t>
  </si>
  <si>
    <t>39</t>
  </si>
  <si>
    <t>40</t>
  </si>
  <si>
    <t>41</t>
  </si>
  <si>
    <t>42</t>
  </si>
  <si>
    <t>43</t>
  </si>
  <si>
    <t>44</t>
  </si>
  <si>
    <t>45</t>
  </si>
  <si>
    <t>46</t>
  </si>
  <si>
    <t>35</t>
  </si>
  <si>
    <t>36</t>
  </si>
  <si>
    <t>37</t>
  </si>
  <si>
    <t>38</t>
  </si>
  <si>
    <t>31</t>
  </si>
  <si>
    <t>28</t>
  </si>
  <si>
    <t>29</t>
  </si>
  <si>
    <t>30</t>
  </si>
  <si>
    <t>32</t>
  </si>
  <si>
    <t>33</t>
  </si>
  <si>
    <t>34</t>
  </si>
  <si>
    <t>24</t>
  </si>
  <si>
    <t>25</t>
  </si>
  <si>
    <t>26</t>
  </si>
  <si>
    <t>27</t>
  </si>
  <si>
    <t>23</t>
  </si>
  <si>
    <t>WHI</t>
  </si>
  <si>
    <t>C12 USPA</t>
  </si>
  <si>
    <t>X12 USPA</t>
  </si>
  <si>
    <t>D12 USPA</t>
  </si>
  <si>
    <t>R12 USPA</t>
  </si>
  <si>
    <t>AQU-GRY01</t>
  </si>
  <si>
    <t>BEI-OLI01</t>
  </si>
  <si>
    <t>BLK-LGR03</t>
  </si>
  <si>
    <t>BLU</t>
  </si>
  <si>
    <t>BLU005</t>
  </si>
  <si>
    <t>DBL-RED03</t>
  </si>
  <si>
    <t>GRY-BLK01</t>
  </si>
  <si>
    <t>LIM-GRE02</t>
  </si>
  <si>
    <t>OLI-TAU01</t>
  </si>
  <si>
    <t>ORA-LBE01</t>
  </si>
  <si>
    <t>RED-DBL06</t>
  </si>
  <si>
    <t>WHI-BLU04</t>
  </si>
  <si>
    <t>WHI-LGR03</t>
  </si>
  <si>
    <t>YEL-LBE01</t>
  </si>
  <si>
    <t>DBL-LBL01</t>
  </si>
  <si>
    <t>LBE-PIN03</t>
  </si>
  <si>
    <t>LBL-TAU01</t>
  </si>
  <si>
    <t>LGR-LBL01</t>
  </si>
  <si>
    <t>LIM-GRE01</t>
  </si>
  <si>
    <t>OLI-LBE01</t>
  </si>
  <si>
    <t>PEA-LGR01</t>
  </si>
  <si>
    <t>VIO-LGR01</t>
  </si>
  <si>
    <t>WHI-PIN09</t>
  </si>
  <si>
    <t>cartoni solo una taglia</t>
  </si>
  <si>
    <t>box solo una taglia</t>
  </si>
  <si>
    <t>TTL RRP</t>
  </si>
  <si>
    <t>RRP</t>
  </si>
  <si>
    <t>COLOR CODE</t>
  </si>
  <si>
    <t>ASSORTMENT</t>
  </si>
  <si>
    <t>QTY PAIR / BOX</t>
  </si>
  <si>
    <t>PAIRS/BOX</t>
  </si>
  <si>
    <t>QTY BOXES</t>
  </si>
  <si>
    <t>TTL PAIR</t>
  </si>
  <si>
    <t>IMAGE</t>
  </si>
  <si>
    <t>PAIR / BOX</t>
  </si>
  <si>
    <t>QTY BOX</t>
  </si>
  <si>
    <t>23.00 EUR PER 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</si>
</sst>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_-;\-* #,##0_-;_-* &quot;-&quot;??_-;_-@_-"/>
    <numFmt numFmtId="167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66" fontId="0" fillId="2" borderId="0" xfId="2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167" fontId="0" fillId="2" borderId="0" xfId="0" applyNumberFormat="1" applyFill="1"/>
    <xf numFmtId="0" fontId="0" fillId="2" borderId="0" xfId="0" applyFill="1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4" fillId="2" borderId="1" xfId="1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 applyProtection="1">
      <alignment horizontal="center" vertical="center"/>
    </xf>
    <xf numFmtId="1" fontId="0" fillId="0" borderId="1" xfId="1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" fontId="3" fillId="4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167" fontId="0" fillId="2" borderId="0" xfId="0" applyNumberFormat="1" applyFill="1" applyAlignment="1" applyProtection="1">
      <alignment horizontal="center" vertical="center"/>
      <protection locked="0"/>
    </xf>
    <xf numFmtId="167" fontId="0" fillId="2" borderId="0" xfId="0" applyNumberFormat="1" applyFill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  <xf numFmtId="1" fontId="0" fillId="3" borderId="3" xfId="0" applyNumberFormat="1" applyFill="1" applyBorder="1" applyAlignment="1" applyProtection="1">
      <alignment horizontal="center" vertical="center"/>
      <protection hidden="1"/>
    </xf>
    <xf numFmtId="167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6" fontId="3" fillId="4" borderId="1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6" fontId="5" fillId="2" borderId="0" xfId="2" applyNumberFormat="1" applyFont="1" applyFill="1" applyAlignment="1">
      <alignment horizontal="center"/>
    </xf>
    <xf numFmtId="167" fontId="5" fillId="2" borderId="0" xfId="0" applyNumberFormat="1" applyFont="1" applyFill="1" applyAlignment="1">
      <alignment horizontal="center"/>
    </xf>
    <xf numFmtId="167" fontId="5" fillId="2" borderId="0" xfId="0" applyNumberFormat="1" applyFont="1" applyFill="1"/>
    <xf numFmtId="0" fontId="5" fillId="2" borderId="0" xfId="0" applyFont="1" applyFill="1"/>
    <xf numFmtId="166" fontId="5" fillId="3" borderId="0" xfId="2" applyNumberFormat="1" applyFont="1" applyFill="1" applyAlignment="1">
      <alignment horizontal="center"/>
    </xf>
    <xf numFmtId="167" fontId="5" fillId="3" borderId="0" xfId="0" applyNumberFormat="1" applyFont="1" applyFill="1" applyAlignment="1">
      <alignment horizontal="center"/>
    </xf>
    <xf numFmtId="167" fontId="5" fillId="3" borderId="0" xfId="0" applyNumberFormat="1" applyFont="1" applyFill="1"/>
    <xf numFmtId="0" fontId="5" fillId="2" borderId="0" xfId="0" applyFont="1" applyFill="1" applyAlignment="1" applyProtection="1">
      <alignment horizontal="center" vertical="center"/>
      <protection locked="0"/>
    </xf>
    <xf numFmtId="167" fontId="5" fillId="2" borderId="0" xfId="0" applyNumberFormat="1" applyFont="1" applyFill="1" applyAlignment="1" applyProtection="1">
      <alignment horizontal="center" vertical="center"/>
      <protection locked="0"/>
    </xf>
    <xf numFmtId="167" fontId="5" fillId="2" borderId="0" xfId="0" applyNumberFormat="1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67" fontId="5" fillId="3" borderId="0" xfId="0" applyNumberFormat="1" applyFont="1" applyFill="1" applyAlignment="1" applyProtection="1">
      <alignment horizontal="center" vertical="center"/>
      <protection locked="0"/>
    </xf>
    <xf numFmtId="167" fontId="5" fillId="3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vertical="center"/>
      <protection hidden="1"/>
    </xf>
    <xf numFmtId="166" fontId="0" fillId="3" borderId="1" xfId="2" applyNumberFormat="1" applyFont="1" applyFill="1" applyBorder="1" applyAlignment="1">
      <alignment vertical="center"/>
    </xf>
    <xf numFmtId="167" fontId="0" fillId="3" borderId="1" xfId="0" applyNumberFormat="1" applyFill="1" applyBorder="1" applyAlignment="1">
      <alignment vertical="center"/>
    </xf>
    <xf numFmtId="1" fontId="4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2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1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fill>
        <patternFill patternType="none">
          <fgColor indexed="64"/>
          <bgColor rgb="FF00B05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_-* #,##0_-;\-* #,##0_-;_-* &quot;-&quot;??_-;_-@_-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19050</xdr:rowOff>
    </xdr:from>
    <xdr:to>
      <xdr:col>1</xdr:col>
      <xdr:colOff>434975</xdr:colOff>
      <xdr:row>5</xdr:row>
      <xdr:rowOff>946150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CD1C352-E129-49A4-87B1-ABBD8BE49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981075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</xdr:row>
      <xdr:rowOff>85725</xdr:rowOff>
    </xdr:from>
    <xdr:to>
      <xdr:col>1</xdr:col>
      <xdr:colOff>406400</xdr:colOff>
      <xdr:row>6</xdr:row>
      <xdr:rowOff>1012825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399B66BC-CC76-4101-96C7-400B34C73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316230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7</xdr:row>
      <xdr:rowOff>57150</xdr:rowOff>
    </xdr:from>
    <xdr:to>
      <xdr:col>1</xdr:col>
      <xdr:colOff>406400</xdr:colOff>
      <xdr:row>7</xdr:row>
      <xdr:rowOff>984250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76A7CB12-EAAE-4A87-BB72-0BB52FC89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419100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8</xdr:row>
      <xdr:rowOff>66675</xdr:rowOff>
    </xdr:from>
    <xdr:to>
      <xdr:col>1</xdr:col>
      <xdr:colOff>444501</xdr:colOff>
      <xdr:row>8</xdr:row>
      <xdr:rowOff>993775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1A1503F0-47F7-4CD8-95C4-6FD2B5915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6" y="6315075"/>
          <a:ext cx="1244600" cy="92710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</xdr:row>
      <xdr:rowOff>76200</xdr:rowOff>
    </xdr:from>
    <xdr:to>
      <xdr:col>1</xdr:col>
      <xdr:colOff>396875</xdr:colOff>
      <xdr:row>9</xdr:row>
      <xdr:rowOff>1003300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D1A7FEB4-4673-457F-B3C2-E6F901549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843915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66675</xdr:rowOff>
    </xdr:from>
    <xdr:to>
      <xdr:col>1</xdr:col>
      <xdr:colOff>425450</xdr:colOff>
      <xdr:row>10</xdr:row>
      <xdr:rowOff>993775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A3A4514C-97C1-4ECC-A2EE-B8A6A7305E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948690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76200</xdr:rowOff>
    </xdr:from>
    <xdr:to>
      <xdr:col>1</xdr:col>
      <xdr:colOff>368300</xdr:colOff>
      <xdr:row>11</xdr:row>
      <xdr:rowOff>1003300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ACFE33F4-1781-4996-9BC5-BE24D4581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1055370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12</xdr:row>
      <xdr:rowOff>95250</xdr:rowOff>
    </xdr:from>
    <xdr:to>
      <xdr:col>1</xdr:col>
      <xdr:colOff>406400</xdr:colOff>
      <xdr:row>12</xdr:row>
      <xdr:rowOff>1022350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71B9718A-558C-4024-AAFE-C03D1B52BD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1630025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76200</xdr:rowOff>
    </xdr:from>
    <xdr:to>
      <xdr:col>1</xdr:col>
      <xdr:colOff>377825</xdr:colOff>
      <xdr:row>13</xdr:row>
      <xdr:rowOff>1003300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B76901A2-1AFF-4738-831F-3F1873BE3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1266825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</xdr:row>
      <xdr:rowOff>57150</xdr:rowOff>
    </xdr:from>
    <xdr:to>
      <xdr:col>1</xdr:col>
      <xdr:colOff>415925</xdr:colOff>
      <xdr:row>14</xdr:row>
      <xdr:rowOff>984250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4E12F69D-B665-43A6-B365-4847C4A95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13706475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15</xdr:row>
      <xdr:rowOff>47625</xdr:rowOff>
    </xdr:from>
    <xdr:to>
      <xdr:col>1</xdr:col>
      <xdr:colOff>415925</xdr:colOff>
      <xdr:row>15</xdr:row>
      <xdr:rowOff>974725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F9445061-B5D0-4F91-B84D-D770C4737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14754225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16</xdr:row>
      <xdr:rowOff>66675</xdr:rowOff>
    </xdr:from>
    <xdr:to>
      <xdr:col>1</xdr:col>
      <xdr:colOff>434975</xdr:colOff>
      <xdr:row>16</xdr:row>
      <xdr:rowOff>993775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445FA171-9C99-4371-99E0-D0C04D7376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583055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</xdr:row>
      <xdr:rowOff>95250</xdr:rowOff>
    </xdr:from>
    <xdr:to>
      <xdr:col>1</xdr:col>
      <xdr:colOff>425450</xdr:colOff>
      <xdr:row>17</xdr:row>
      <xdr:rowOff>1022350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A4F208EB-D9AA-4281-8A68-DE27BB7BE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1691640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18</xdr:row>
      <xdr:rowOff>114300</xdr:rowOff>
    </xdr:from>
    <xdr:to>
      <xdr:col>1</xdr:col>
      <xdr:colOff>406400</xdr:colOff>
      <xdr:row>18</xdr:row>
      <xdr:rowOff>1041400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B2C612B1-8BCB-4DC7-B5C5-FE1DE6FC9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7992725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19</xdr:row>
      <xdr:rowOff>76200</xdr:rowOff>
    </xdr:from>
    <xdr:to>
      <xdr:col>1</xdr:col>
      <xdr:colOff>454025</xdr:colOff>
      <xdr:row>19</xdr:row>
      <xdr:rowOff>1003300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AC567ED9-61FC-43A0-B026-5E2C42FD3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901190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20</xdr:row>
      <xdr:rowOff>76200</xdr:rowOff>
    </xdr:from>
    <xdr:to>
      <xdr:col>1</xdr:col>
      <xdr:colOff>406400</xdr:colOff>
      <xdr:row>20</xdr:row>
      <xdr:rowOff>1003300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7285E394-E2C4-4D0E-80DA-EF395E734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0069175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</xdr:row>
      <xdr:rowOff>85725</xdr:rowOff>
    </xdr:from>
    <xdr:to>
      <xdr:col>1</xdr:col>
      <xdr:colOff>425450</xdr:colOff>
      <xdr:row>21</xdr:row>
      <xdr:rowOff>1012825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FE9FF74E-FBB6-46DD-8D94-847020B74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21135975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22</xdr:row>
      <xdr:rowOff>66675</xdr:rowOff>
    </xdr:from>
    <xdr:to>
      <xdr:col>1</xdr:col>
      <xdr:colOff>434975</xdr:colOff>
      <xdr:row>22</xdr:row>
      <xdr:rowOff>993775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5D668945-1334-4B4F-A77A-8A73DE0C4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22174200"/>
          <a:ext cx="1225550" cy="9271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23</xdr:row>
      <xdr:rowOff>66675</xdr:rowOff>
    </xdr:from>
    <xdr:to>
      <xdr:col>1</xdr:col>
      <xdr:colOff>463550</xdr:colOff>
      <xdr:row>23</xdr:row>
      <xdr:rowOff>993775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854C6FE5-7311-482F-9530-AEA488D0C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23231475"/>
          <a:ext cx="1225550" cy="92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53975</xdr:colOff>
      <xdr:row>5</xdr:row>
      <xdr:rowOff>927100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8F6D3DC-7776-4F65-BE87-A4303D30E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50482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2</xdr:col>
      <xdr:colOff>53975</xdr:colOff>
      <xdr:row>6</xdr:row>
      <xdr:rowOff>927100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9F8464A2-30C9-4441-A490-D165E2893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5621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2</xdr:col>
      <xdr:colOff>53975</xdr:colOff>
      <xdr:row>7</xdr:row>
      <xdr:rowOff>927100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07E13D0-A2B7-4521-95C6-43211D493C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261937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53975</xdr:colOff>
      <xdr:row>8</xdr:row>
      <xdr:rowOff>927100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AE46FC74-C2D6-4FED-9FEA-FE8AA74C6E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473392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2</xdr:col>
      <xdr:colOff>53975</xdr:colOff>
      <xdr:row>11</xdr:row>
      <xdr:rowOff>927100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9C8E97D9-9ECD-42DC-B288-8BF7B27FE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61722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2</xdr:col>
      <xdr:colOff>53975</xdr:colOff>
      <xdr:row>12</xdr:row>
      <xdr:rowOff>927100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636A78E2-E43F-475A-9F4C-673FD8681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722947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2</xdr:col>
      <xdr:colOff>53975</xdr:colOff>
      <xdr:row>17</xdr:row>
      <xdr:rowOff>927100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D7BD800E-CCD3-418C-BBA1-42F3B3A6A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010602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2</xdr:col>
      <xdr:colOff>53975</xdr:colOff>
      <xdr:row>20</xdr:row>
      <xdr:rowOff>927100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83A04F7B-64ED-4D99-9140-0B959BE2F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15443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2</xdr:col>
      <xdr:colOff>53975</xdr:colOff>
      <xdr:row>21</xdr:row>
      <xdr:rowOff>927100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664A536-3C86-435D-AA67-2EBFD0DA0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260157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2</xdr:col>
      <xdr:colOff>53975</xdr:colOff>
      <xdr:row>22</xdr:row>
      <xdr:rowOff>927100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8C9F342C-CC7E-4685-9509-3A97B718BB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365885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2</xdr:col>
      <xdr:colOff>53975</xdr:colOff>
      <xdr:row>23</xdr:row>
      <xdr:rowOff>927100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3172B0A3-93F9-424F-9E39-946838177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471612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2</xdr:col>
      <xdr:colOff>53975</xdr:colOff>
      <xdr:row>24</xdr:row>
      <xdr:rowOff>927100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8B9C9B43-76C1-4A3D-9E26-8B1DE755D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57734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2</xdr:col>
      <xdr:colOff>53975</xdr:colOff>
      <xdr:row>25</xdr:row>
      <xdr:rowOff>927100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674C01FD-2EA8-4329-8E03-0D933D5B7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683067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</xdr:col>
      <xdr:colOff>53975</xdr:colOff>
      <xdr:row>26</xdr:row>
      <xdr:rowOff>927100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2732248F-A72F-4F1C-8D53-A8DD4A99E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1894522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2</xdr:col>
      <xdr:colOff>53975</xdr:colOff>
      <xdr:row>27</xdr:row>
      <xdr:rowOff>927100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8E537287-16A8-4A4F-A2E0-F2005A6C3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200025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2</xdr:col>
      <xdr:colOff>53975</xdr:colOff>
      <xdr:row>28</xdr:row>
      <xdr:rowOff>927100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A6A3516A-5457-4AC5-90D2-DF20493B9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2105977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2</xdr:col>
      <xdr:colOff>53975</xdr:colOff>
      <xdr:row>32</xdr:row>
      <xdr:rowOff>927100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78DF1F96-234C-4BEF-AC8D-0ED3CF623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2268855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2</xdr:col>
      <xdr:colOff>53975</xdr:colOff>
      <xdr:row>33</xdr:row>
      <xdr:rowOff>927100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488E47C6-F3A7-4025-986C-55114277E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8025" y="2374582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2</xdr:col>
      <xdr:colOff>53975</xdr:colOff>
      <xdr:row>6</xdr:row>
      <xdr:rowOff>927100</xdr:rowOff>
    </xdr:to>
    <xdr:pic>
      <xdr:nvPicPr>
        <xdr:cNvPr id="20" name="Immagine 2">
          <a:extLst>
            <a:ext uri="{FF2B5EF4-FFF2-40B4-BE49-F238E27FC236}">
              <a16:creationId xmlns:a16="http://schemas.microsoft.com/office/drawing/2014/main" xmlns="" id="{F8F6D3DC-7776-4F65-BE87-A4303D30E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4953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53975</xdr:colOff>
      <xdr:row>8</xdr:row>
      <xdr:rowOff>927100</xdr:rowOff>
    </xdr:to>
    <xdr:pic>
      <xdr:nvPicPr>
        <xdr:cNvPr id="21" name="Immagine 4">
          <a:extLst>
            <a:ext uri="{FF2B5EF4-FFF2-40B4-BE49-F238E27FC236}">
              <a16:creationId xmlns:a16="http://schemas.microsoft.com/office/drawing/2014/main" xmlns="" id="{B07E13D0-A2B7-4521-95C6-43211D493C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260985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2</xdr:col>
      <xdr:colOff>53975</xdr:colOff>
      <xdr:row>12</xdr:row>
      <xdr:rowOff>927100</xdr:rowOff>
    </xdr:to>
    <xdr:pic>
      <xdr:nvPicPr>
        <xdr:cNvPr id="22" name="Immagine 7">
          <a:extLst>
            <a:ext uri="{FF2B5EF4-FFF2-40B4-BE49-F238E27FC236}">
              <a16:creationId xmlns:a16="http://schemas.microsoft.com/office/drawing/2014/main" xmlns="" id="{9C8E97D9-9ECD-42DC-B288-8BF7B27FE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51054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2</xdr:col>
      <xdr:colOff>53975</xdr:colOff>
      <xdr:row>21</xdr:row>
      <xdr:rowOff>927100</xdr:rowOff>
    </xdr:to>
    <xdr:pic>
      <xdr:nvPicPr>
        <xdr:cNvPr id="31" name="Immagine 11">
          <a:extLst>
            <a:ext uri="{FF2B5EF4-FFF2-40B4-BE49-F238E27FC236}">
              <a16:creationId xmlns:a16="http://schemas.microsoft.com/office/drawing/2014/main" xmlns="" id="{83A04F7B-64ED-4D99-9140-0B959BE2F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9420225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2</xdr:col>
      <xdr:colOff>53975</xdr:colOff>
      <xdr:row>24</xdr:row>
      <xdr:rowOff>927100</xdr:rowOff>
    </xdr:to>
    <xdr:pic>
      <xdr:nvPicPr>
        <xdr:cNvPr id="35" name="Immagine 31">
          <a:extLst>
            <a:ext uri="{FF2B5EF4-FFF2-40B4-BE49-F238E27FC236}">
              <a16:creationId xmlns:a16="http://schemas.microsoft.com/office/drawing/2014/main" xmlns="" id="{3172B0A3-93F9-424F-9E39-946838177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1259205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</xdr:col>
      <xdr:colOff>53975</xdr:colOff>
      <xdr:row>26</xdr:row>
      <xdr:rowOff>927100</xdr:rowOff>
    </xdr:to>
    <xdr:pic>
      <xdr:nvPicPr>
        <xdr:cNvPr id="41" name="Immagine 33">
          <a:extLst>
            <a:ext uri="{FF2B5EF4-FFF2-40B4-BE49-F238E27FC236}">
              <a16:creationId xmlns:a16="http://schemas.microsoft.com/office/drawing/2014/main" xmlns="" id="{674C01FD-2EA8-4329-8E03-0D933D5B7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14706600"/>
          <a:ext cx="1016000" cy="927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DatiEsterni_1" backgroundRefresh="0" adjustColumnWidth="0" connectionId="2" autoFormatId="16" applyNumberFormats="0" applyBorderFormats="0" applyFontFormats="0" applyPatternFormats="0" applyAlignmentFormats="0" applyWidthHeightFormats="0">
  <queryTableRefresh nextId="158" unboundColumnsRight="2">
    <queryTableFields count="30">
      <queryTableField id="57" name="Colore" tableColumnId="3"/>
      <queryTableField id="59" name="Assortimento" tableColumnId="6"/>
      <queryTableField id="126" name="23" tableColumnId="68"/>
      <queryTableField id="127" name="24" tableColumnId="69"/>
      <queryTableField id="128" name="25" tableColumnId="70"/>
      <queryTableField id="129" name="26" tableColumnId="71"/>
      <queryTableField id="130" name="27" tableColumnId="72"/>
      <queryTableField id="79" name="28" tableColumnId="42"/>
      <queryTableField id="80" name="29" tableColumnId="43"/>
      <queryTableField id="81" name="30" tableColumnId="44"/>
      <queryTableField id="82" name="31" tableColumnId="45"/>
      <queryTableField id="83" name="32" tableColumnId="46"/>
      <queryTableField id="84" name="33" tableColumnId="47"/>
      <queryTableField id="85" name="34" tableColumnId="48"/>
      <queryTableField id="36" name="35" tableColumnId="36"/>
      <queryTableField id="37" name="36" tableColumnId="37"/>
      <queryTableField id="38" name="37" tableColumnId="38"/>
      <queryTableField id="39" name="38" tableColumnId="39"/>
      <queryTableField id="17" name="39" tableColumnId="17"/>
      <queryTableField id="18" name="40" tableColumnId="18"/>
      <queryTableField id="19" name="41" tableColumnId="19"/>
      <queryTableField id="20" name="42" tableColumnId="20"/>
      <queryTableField id="86" name="43" tableColumnId="49"/>
      <queryTableField id="87" name="44" tableColumnId="50"/>
      <queryTableField id="88" name="45" tableColumnId="51"/>
      <queryTableField id="89" name="46" tableColumnId="52"/>
      <queryTableField id="90" name="Qt Paia Assortimento" tableColumnId="53"/>
      <queryTableField id="151" name="Qt Assortimenti" tableColumnId="57"/>
      <queryTableField id="27" dataBound="0" tableColumnId="29"/>
      <queryTableField id="155" dataBound="0" tableColumnId="13"/>
    </queryTableFields>
    <queryTableDeletedFields count="31">
      <deletedField name="Materiale Principale"/>
      <deletedField name="CrossReference"/>
      <deletedField name="Stagione"/>
      <deletedField name="Collezione"/>
      <deletedField name="Linea"/>
      <deletedField name="Articolo Modello"/>
      <deletedField name="Listino"/>
      <deletedField name="P23"/>
      <deletedField name="P24"/>
      <deletedField name="P25"/>
      <deletedField name="P26"/>
      <deletedField name="P27"/>
      <deletedField name="P28"/>
      <deletedField name="P29"/>
      <deletedField name="P30"/>
      <deletedField name="P31"/>
      <deletedField name="P32"/>
      <deletedField name="P33"/>
      <deletedField name="P34"/>
      <deletedField name="P35"/>
      <deletedField name="P36"/>
      <deletedField name="P38"/>
      <deletedField name="P37"/>
      <deletedField name="P39"/>
      <deletedField name="P40"/>
      <deletedField name="P41"/>
      <deletedField name="P42"/>
      <deletedField name="P43"/>
      <deletedField name="P44"/>
      <deletedField name="P45"/>
      <deletedField name="P46"/>
    </queryTableDeletedFields>
  </queryTableRefresh>
</queryTable>
</file>

<file path=xl/queryTables/queryTable2.xml><?xml version="1.0" encoding="utf-8"?>
<queryTable xmlns="http://schemas.openxmlformats.org/spreadsheetml/2006/main" name="DatiEsterni_1" backgroundRefresh="0" adjustColumnWidth="0" connectionId="1" autoFormatId="16" applyNumberFormats="0" applyBorderFormats="0" applyFontFormats="0" applyPatternFormats="0" applyAlignmentFormats="0" applyWidthHeightFormats="0">
  <queryTableRefresh nextId="140" unboundColumnsRight="1">
    <queryTableFields count="29">
      <queryTableField id="38" name="Colore" tableColumnId="3"/>
      <queryTableField id="40" name="Assortimento" tableColumnId="6"/>
      <queryTableField id="110" name="23" tableColumnId="68"/>
      <queryTableField id="111" name="24" tableColumnId="69"/>
      <queryTableField id="112" name="25" tableColumnId="70"/>
      <queryTableField id="113" name="26" tableColumnId="71"/>
      <queryTableField id="114" name="27" tableColumnId="72"/>
      <queryTableField id="59" name="28" tableColumnId="42"/>
      <queryTableField id="60" name="29" tableColumnId="43"/>
      <queryTableField id="61" name="30" tableColumnId="44"/>
      <queryTableField id="62" name="31" tableColumnId="45"/>
      <queryTableField id="63" name="32" tableColumnId="46"/>
      <queryTableField id="64" name="33" tableColumnId="47"/>
      <queryTableField id="65" name="34" tableColumnId="48"/>
      <queryTableField id="66" name="35" tableColumnId="49"/>
      <queryTableField id="67" name="36" tableColumnId="50"/>
      <queryTableField id="68" name="37" tableColumnId="51"/>
      <queryTableField id="69" name="38" tableColumnId="52"/>
      <queryTableField id="17" name="39" tableColumnId="17"/>
      <queryTableField id="18" name="40" tableColumnId="18"/>
      <queryTableField id="19" name="41" tableColumnId="19"/>
      <queryTableField id="20" name="42" tableColumnId="20"/>
      <queryTableField id="21" name="43" tableColumnId="21"/>
      <queryTableField id="22" name="44" tableColumnId="22"/>
      <queryTableField id="23" name="45" tableColumnId="23"/>
      <queryTableField id="24" name="46" tableColumnId="24"/>
      <queryTableField id="78" name="Qt Paia Assortimento" tableColumnId="53"/>
      <queryTableField id="134" name="Qt Assortimenti" tableColumnId="57"/>
      <queryTableField id="27" dataBound="0" tableColumnId="29"/>
    </queryTableFields>
    <queryTableDeletedFields count="32">
      <deletedField name="GruppoTaglie"/>
      <deletedField name="Materiale Principale"/>
      <deletedField name="Stagione"/>
      <deletedField name="CrossReference"/>
      <deletedField name="Collezione"/>
      <deletedField name="Linea"/>
      <deletedField name="Listino"/>
      <deletedField name="Articolo Modello"/>
      <deletedField name="P23"/>
      <deletedField name="P24"/>
      <deletedField name="P25"/>
      <deletedField name="P26"/>
      <deletedField name="P27"/>
      <deletedField name="P28"/>
      <deletedField name="P29"/>
      <deletedField name="P30"/>
      <deletedField name="P31"/>
      <deletedField name="P32"/>
      <deletedField name="P33"/>
      <deletedField name="P34"/>
      <deletedField name="P35"/>
      <deletedField name="P36"/>
      <deletedField name="P37"/>
      <deletedField name="P38"/>
      <deletedField name="P39"/>
      <deletedField name="P40"/>
      <deletedField name="P41"/>
      <deletedField name="P42"/>
      <deletedField name="P43"/>
      <deletedField name="P44"/>
      <deletedField name="P45"/>
      <deletedField name="P46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9" name="ListinoWOMAN" displayName="ListinoWOMAN" ref="C5:AF25" tableType="queryTable" totalsRowShown="0" headerRowDxfId="122" dataDxfId="121" totalsRowDxfId="120">
  <tableColumns count="30">
    <tableColumn id="3" uniqueName="3" name="COLOR CODE" queryTableFieldId="57" dataDxfId="119" totalsRowDxfId="118"/>
    <tableColumn id="6" uniqueName="6" name="ASSORTMENT" queryTableFieldId="59" dataDxfId="117" totalsRowDxfId="116"/>
    <tableColumn id="68" uniqueName="68" name="23" queryTableFieldId="126" dataDxfId="115" totalsRowDxfId="114"/>
    <tableColumn id="69" uniqueName="69" name="24" queryTableFieldId="127" dataDxfId="113" totalsRowDxfId="112"/>
    <tableColumn id="70" uniqueName="70" name="25" queryTableFieldId="128" dataDxfId="111" totalsRowDxfId="110"/>
    <tableColumn id="71" uniqueName="71" name="26" queryTableFieldId="129" dataDxfId="109" totalsRowDxfId="108"/>
    <tableColumn id="72" uniqueName="72" name="27" queryTableFieldId="130" dataDxfId="107" totalsRowDxfId="106"/>
    <tableColumn id="42" uniqueName="42" name="28" queryTableFieldId="79" dataDxfId="105" totalsRowDxfId="104"/>
    <tableColumn id="43" uniqueName="43" name="29" queryTableFieldId="80" dataDxfId="103" totalsRowDxfId="102"/>
    <tableColumn id="44" uniqueName="44" name="30" queryTableFieldId="81" dataDxfId="101" totalsRowDxfId="100"/>
    <tableColumn id="45" uniqueName="45" name="31" queryTableFieldId="82" dataDxfId="99" totalsRowDxfId="98"/>
    <tableColumn id="46" uniqueName="46" name="32" queryTableFieldId="83" dataDxfId="97" totalsRowDxfId="96"/>
    <tableColumn id="47" uniqueName="47" name="33" queryTableFieldId="84" dataDxfId="95" totalsRowDxfId="94"/>
    <tableColumn id="48" uniqueName="48" name="34" queryTableFieldId="85" dataDxfId="93" totalsRowDxfId="92"/>
    <tableColumn id="36" uniqueName="36" name="35" queryTableFieldId="36" dataDxfId="91" totalsRowDxfId="90"/>
    <tableColumn id="37" uniqueName="37" name="36" queryTableFieldId="37" dataDxfId="89" totalsRowDxfId="88"/>
    <tableColumn id="38" uniqueName="38" name="37" queryTableFieldId="38" dataDxfId="87" totalsRowDxfId="86"/>
    <tableColumn id="39" uniqueName="39" name="38" queryTableFieldId="39" dataDxfId="85" totalsRowDxfId="84"/>
    <tableColumn id="17" uniqueName="17" name="39" queryTableFieldId="17" dataDxfId="83" totalsRowDxfId="82"/>
    <tableColumn id="18" uniqueName="18" name="40" queryTableFieldId="18" dataDxfId="81" totalsRowDxfId="80"/>
    <tableColumn id="19" uniqueName="19" name="41" queryTableFieldId="19" dataDxfId="79" totalsRowDxfId="78"/>
    <tableColumn id="20" uniqueName="20" name="42" queryTableFieldId="20" dataDxfId="77" totalsRowDxfId="76"/>
    <tableColumn id="49" uniqueName="49" name="43" queryTableFieldId="86" dataDxfId="75" totalsRowDxfId="74"/>
    <tableColumn id="50" uniqueName="50" name="44" queryTableFieldId="87" dataDxfId="73" totalsRowDxfId="72"/>
    <tableColumn id="51" uniqueName="51" name="45" queryTableFieldId="88" dataDxfId="71" totalsRowDxfId="70"/>
    <tableColumn id="52" uniqueName="52" name="46" queryTableFieldId="89" dataDxfId="69" totalsRowDxfId="68"/>
    <tableColumn id="53" uniqueName="53" name="QTY PAIR / BOX" queryTableFieldId="90" dataDxfId="67" totalsRowDxfId="66"/>
    <tableColumn id="57" uniqueName="57" name="PAIRS/BOX" queryTableFieldId="151" dataDxfId="65" totalsRowDxfId="64"/>
    <tableColumn id="29" uniqueName="29" name="QTY BOXES" queryTableFieldId="27" dataDxfId="63" totalsRowDxfId="62"/>
    <tableColumn id="13" uniqueName="13" name="TTL PAIR" queryTableFieldId="155" dataDxfId="61">
      <calculatedColumnFormula>ListinoWOMAN[[#This Row],[PAIRS/BOX]]*ListinoWOMAN[[#This Row],[QTY BOXES]]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ListinoMAN" displayName="ListinoMAN" ref="C5:AE35" tableType="queryTable" totalsRowShown="0" headerRowDxfId="60" dataDxfId="59" totalsRowDxfId="58">
  <tableColumns count="29">
    <tableColumn id="3" uniqueName="3" name="COLOR CODE" queryTableFieldId="38" dataDxfId="57" totalsRowDxfId="56"/>
    <tableColumn id="6" uniqueName="6" name="ASSORTMENT" queryTableFieldId="40" dataDxfId="55" totalsRowDxfId="54"/>
    <tableColumn id="68" uniqueName="68" name="23" queryTableFieldId="110" dataDxfId="53" totalsRowDxfId="52"/>
    <tableColumn id="69" uniqueName="69" name="24" queryTableFieldId="111" dataDxfId="51" totalsRowDxfId="50"/>
    <tableColumn id="70" uniqueName="70" name="25" queryTableFieldId="112" dataDxfId="49" totalsRowDxfId="48"/>
    <tableColumn id="71" uniqueName="71" name="26" queryTableFieldId="113" dataDxfId="47" totalsRowDxfId="46"/>
    <tableColumn id="72" uniqueName="72" name="27" queryTableFieldId="114" dataDxfId="45" totalsRowDxfId="44"/>
    <tableColumn id="42" uniqueName="42" name="28" queryTableFieldId="59" dataDxfId="43" totalsRowDxfId="42"/>
    <tableColumn id="43" uniqueName="43" name="29" queryTableFieldId="60" dataDxfId="41" totalsRowDxfId="40"/>
    <tableColumn id="44" uniqueName="44" name="30" queryTableFieldId="61" dataDxfId="39" totalsRowDxfId="38"/>
    <tableColumn id="45" uniqueName="45" name="31" queryTableFieldId="62" dataDxfId="37" totalsRowDxfId="36"/>
    <tableColumn id="46" uniqueName="46" name="32" queryTableFieldId="63" dataDxfId="35" totalsRowDxfId="34"/>
    <tableColumn id="47" uniqueName="47" name="33" queryTableFieldId="64" dataDxfId="33" totalsRowDxfId="32"/>
    <tableColumn id="48" uniqueName="48" name="34" queryTableFieldId="65" dataDxfId="31" totalsRowDxfId="30"/>
    <tableColumn id="49" uniqueName="49" name="35" queryTableFieldId="66" dataDxfId="29" totalsRowDxfId="28"/>
    <tableColumn id="50" uniqueName="50" name="36" queryTableFieldId="67" dataDxfId="27" totalsRowDxfId="26"/>
    <tableColumn id="51" uniqueName="51" name="37" queryTableFieldId="68" dataDxfId="25" totalsRowDxfId="24"/>
    <tableColumn id="52" uniqueName="52" name="38" queryTableFieldId="69" dataDxfId="23" totalsRowDxfId="22"/>
    <tableColumn id="17" uniqueName="17" name="39" queryTableFieldId="17" dataDxfId="21" totalsRowDxfId="20"/>
    <tableColumn id="18" uniqueName="18" name="40" queryTableFieldId="18" dataDxfId="19" totalsRowDxfId="18"/>
    <tableColumn id="19" uniqueName="19" name="41" queryTableFieldId="19" dataDxfId="17" totalsRowDxfId="16"/>
    <tableColumn id="20" uniqueName="20" name="42" queryTableFieldId="20" dataDxfId="15" totalsRowDxfId="14"/>
    <tableColumn id="21" uniqueName="21" name="43" queryTableFieldId="21" dataDxfId="13" totalsRowDxfId="12"/>
    <tableColumn id="22" uniqueName="22" name="44" queryTableFieldId="22" dataDxfId="11" totalsRowDxfId="10"/>
    <tableColumn id="23" uniqueName="23" name="45" queryTableFieldId="23" dataDxfId="9" totalsRowDxfId="8"/>
    <tableColumn id="24" uniqueName="24" name="46" queryTableFieldId="24" dataDxfId="7" totalsRowDxfId="6"/>
    <tableColumn id="53" uniqueName="53" name="PAIR / BOX" queryTableFieldId="78" dataDxfId="5" totalsRowDxfId="4"/>
    <tableColumn id="57" uniqueName="57" name="QTY BOX" queryTableFieldId="134" dataDxfId="3" totalsRowDxfId="2"/>
    <tableColumn id="29" uniqueName="29" name="TTL PAIR" queryTableFieldId="27" dataDxfId="1" totalsRowDxfId="0">
      <calculatedColumnFormula>ListinoMAN[[#This Row],[PAIR / BOX]]*ListinoMAN[[#This Row],[QTY BOX]]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C000"/>
  </sheetPr>
  <dimension ref="A1:AI25"/>
  <sheetViews>
    <sheetView tabSelected="1" zoomScale="90" zoomScaleNormal="90" workbookViewId="0">
      <selection activeCell="AN8" sqref="AN8"/>
    </sheetView>
  </sheetViews>
  <sheetFormatPr defaultColWidth="7" defaultRowHeight="15" x14ac:dyDescent="0.25"/>
  <cols>
    <col min="1" max="1" width="9.5703125" style="1" customWidth="1"/>
    <col min="2" max="2" width="9.28515625" style="1" customWidth="1"/>
    <col min="3" max="3" width="17.28515625" style="2" customWidth="1"/>
    <col min="4" max="4" width="12.85546875" style="2" customWidth="1"/>
    <col min="5" max="5" width="6.7109375" style="1" hidden="1" customWidth="1"/>
    <col min="6" max="16" width="5.7109375" style="1" hidden="1" customWidth="1"/>
    <col min="17" max="23" width="5.7109375" style="1" customWidth="1"/>
    <col min="24" max="28" width="5.7109375" style="1" hidden="1" customWidth="1"/>
    <col min="29" max="29" width="13.7109375" style="1" customWidth="1"/>
    <col min="30" max="30" width="10" style="1" customWidth="1"/>
    <col min="31" max="31" width="10.85546875" style="1" customWidth="1"/>
    <col min="32" max="32" width="15.85546875" style="3" bestFit="1" customWidth="1"/>
    <col min="33" max="33" width="14.140625" style="4" customWidth="1"/>
    <col min="34" max="34" width="16.85546875" style="5" customWidth="1"/>
    <col min="35" max="35" width="13.140625" style="6" customWidth="1"/>
    <col min="36" max="16384" width="7" style="6"/>
  </cols>
  <sheetData>
    <row r="1" spans="1:35" s="37" customFormat="1" x14ac:dyDescent="0.25">
      <c r="A1" s="32"/>
      <c r="B1" s="32"/>
      <c r="C1" s="33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4"/>
      <c r="AG1" s="35"/>
      <c r="AH1" s="36"/>
    </row>
    <row r="2" spans="1:35" s="37" customFormat="1" x14ac:dyDescent="0.25">
      <c r="A2" s="32"/>
      <c r="B2" s="32"/>
      <c r="C2" s="33"/>
      <c r="D2" s="3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4"/>
      <c r="AG2" s="35"/>
      <c r="AH2" s="36"/>
    </row>
    <row r="3" spans="1:35" s="37" customFormat="1" x14ac:dyDescent="0.25">
      <c r="A3" s="32"/>
      <c r="B3" s="32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2"/>
      <c r="AD3" s="32"/>
      <c r="AE3" s="32"/>
      <c r="AF3" s="38">
        <f>SUM(ListinoWOMAN[TTL PAIR])</f>
        <v>3364</v>
      </c>
      <c r="AG3" s="39">
        <f>AH3/AF3</f>
        <v>63.995029726516051</v>
      </c>
      <c r="AH3" s="40">
        <f>SUM(AH6:AH25)</f>
        <v>215279.28</v>
      </c>
      <c r="AI3" s="59" t="s">
        <v>66</v>
      </c>
    </row>
    <row r="4" spans="1:35" x14ac:dyDescent="0.2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5" ht="18.75" customHeight="1" x14ac:dyDescent="0.25">
      <c r="A5" s="56" t="s">
        <v>63</v>
      </c>
      <c r="B5" s="56"/>
      <c r="C5" s="16" t="s">
        <v>57</v>
      </c>
      <c r="D5" s="16" t="s">
        <v>58</v>
      </c>
      <c r="E5" s="16" t="s">
        <v>24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14</v>
      </c>
      <c r="K5" s="16" t="s">
        <v>15</v>
      </c>
      <c r="L5" s="16" t="s">
        <v>16</v>
      </c>
      <c r="M5" s="16" t="s">
        <v>13</v>
      </c>
      <c r="N5" s="16" t="s">
        <v>17</v>
      </c>
      <c r="O5" s="16" t="s">
        <v>18</v>
      </c>
      <c r="P5" s="16" t="s">
        <v>19</v>
      </c>
      <c r="Q5" s="29" t="s">
        <v>9</v>
      </c>
      <c r="R5" s="29" t="s">
        <v>10</v>
      </c>
      <c r="S5" s="29" t="s">
        <v>11</v>
      </c>
      <c r="T5" s="29" t="s">
        <v>12</v>
      </c>
      <c r="U5" s="29" t="s">
        <v>1</v>
      </c>
      <c r="V5" s="17" t="s">
        <v>2</v>
      </c>
      <c r="W5" s="17" t="s">
        <v>3</v>
      </c>
      <c r="X5" s="30" t="s">
        <v>4</v>
      </c>
      <c r="Y5" s="30" t="s">
        <v>5</v>
      </c>
      <c r="Z5" s="30" t="s">
        <v>6</v>
      </c>
      <c r="AA5" s="30" t="s">
        <v>7</v>
      </c>
      <c r="AB5" s="30" t="s">
        <v>8</v>
      </c>
      <c r="AC5" s="16" t="s">
        <v>59</v>
      </c>
      <c r="AD5" s="16" t="s">
        <v>60</v>
      </c>
      <c r="AE5" s="18" t="s">
        <v>61</v>
      </c>
      <c r="AF5" s="31" t="s">
        <v>62</v>
      </c>
      <c r="AG5" s="26" t="s">
        <v>56</v>
      </c>
      <c r="AH5" s="26" t="s">
        <v>55</v>
      </c>
    </row>
    <row r="6" spans="1:35" ht="83.45" customHeight="1" x14ac:dyDescent="0.25">
      <c r="A6" s="6"/>
      <c r="B6" s="6"/>
      <c r="C6" s="47" t="s">
        <v>44</v>
      </c>
      <c r="D6" s="47" t="s">
        <v>28</v>
      </c>
      <c r="E6" s="13"/>
      <c r="F6" s="13"/>
      <c r="G6" s="13"/>
      <c r="H6" s="13"/>
      <c r="I6" s="13"/>
      <c r="J6" s="48"/>
      <c r="K6" s="9"/>
      <c r="L6" s="9"/>
      <c r="M6" s="9"/>
      <c r="N6" s="9"/>
      <c r="O6" s="9"/>
      <c r="P6" s="9"/>
      <c r="Q6" s="9"/>
      <c r="R6" s="9">
        <v>1</v>
      </c>
      <c r="S6" s="9">
        <v>2</v>
      </c>
      <c r="T6" s="9">
        <v>3</v>
      </c>
      <c r="U6" s="9">
        <v>3</v>
      </c>
      <c r="V6" s="9">
        <v>2</v>
      </c>
      <c r="W6" s="9">
        <v>1</v>
      </c>
      <c r="X6" s="9"/>
      <c r="Y6" s="9"/>
      <c r="Z6" s="9"/>
      <c r="AA6" s="9"/>
      <c r="AB6" s="9"/>
      <c r="AC6" s="12">
        <v>12</v>
      </c>
      <c r="AD6" s="49">
        <v>12</v>
      </c>
      <c r="AE6" s="50">
        <v>24</v>
      </c>
      <c r="AF6" s="51">
        <f>ListinoWOMAN[[#This Row],[PAIRS/BOX]]*ListinoWOMAN[[#This Row],[QTY BOXES]]</f>
        <v>288</v>
      </c>
      <c r="AG6" s="28">
        <v>59.99</v>
      </c>
      <c r="AH6" s="52">
        <f t="shared" ref="AH6:AH25" si="0">AG6*AF6</f>
        <v>17277.12</v>
      </c>
    </row>
    <row r="7" spans="1:35" ht="83.45" customHeight="1" x14ac:dyDescent="0.25">
      <c r="A7" s="6"/>
      <c r="B7" s="6"/>
      <c r="C7" s="47" t="s">
        <v>44</v>
      </c>
      <c r="D7" s="47" t="s">
        <v>29</v>
      </c>
      <c r="E7" s="13"/>
      <c r="F7" s="13"/>
      <c r="G7" s="13"/>
      <c r="H7" s="13"/>
      <c r="I7" s="13"/>
      <c r="J7" s="53"/>
      <c r="K7" s="9"/>
      <c r="L7" s="9"/>
      <c r="M7" s="9"/>
      <c r="N7" s="9"/>
      <c r="O7" s="9"/>
      <c r="P7" s="9"/>
      <c r="Q7" s="9">
        <v>1</v>
      </c>
      <c r="R7" s="9">
        <v>2</v>
      </c>
      <c r="S7" s="9">
        <v>3</v>
      </c>
      <c r="T7" s="9">
        <v>3</v>
      </c>
      <c r="U7" s="9">
        <v>2</v>
      </c>
      <c r="V7" s="9">
        <v>1</v>
      </c>
      <c r="W7" s="9"/>
      <c r="X7" s="9"/>
      <c r="Y7" s="9"/>
      <c r="Z7" s="9"/>
      <c r="AA7" s="9"/>
      <c r="AB7" s="9"/>
      <c r="AC7" s="12">
        <v>12</v>
      </c>
      <c r="AD7" s="49">
        <v>12</v>
      </c>
      <c r="AE7" s="50">
        <v>10</v>
      </c>
      <c r="AF7" s="51">
        <f>ListinoWOMAN[[#This Row],[PAIRS/BOX]]*ListinoWOMAN[[#This Row],[QTY BOXES]]</f>
        <v>120</v>
      </c>
      <c r="AG7" s="28">
        <v>59.99</v>
      </c>
      <c r="AH7" s="52">
        <f t="shared" si="0"/>
        <v>7198.8</v>
      </c>
    </row>
    <row r="8" spans="1:35" ht="83.45" customHeight="1" x14ac:dyDescent="0.25">
      <c r="A8" s="6"/>
      <c r="B8" s="6"/>
      <c r="C8" s="47" t="s">
        <v>45</v>
      </c>
      <c r="D8" s="47" t="s">
        <v>28</v>
      </c>
      <c r="E8" s="13"/>
      <c r="F8" s="13"/>
      <c r="G8" s="13"/>
      <c r="H8" s="13"/>
      <c r="I8" s="13"/>
      <c r="J8" s="53"/>
      <c r="K8" s="9"/>
      <c r="L8" s="9"/>
      <c r="M8" s="9"/>
      <c r="N8" s="9"/>
      <c r="O8" s="9"/>
      <c r="P8" s="9"/>
      <c r="Q8" s="9"/>
      <c r="R8" s="9">
        <v>1</v>
      </c>
      <c r="S8" s="9">
        <v>2</v>
      </c>
      <c r="T8" s="9">
        <v>3</v>
      </c>
      <c r="U8" s="9">
        <v>3</v>
      </c>
      <c r="V8" s="9">
        <v>2</v>
      </c>
      <c r="W8" s="9">
        <v>1</v>
      </c>
      <c r="X8" s="9"/>
      <c r="Y8" s="9"/>
      <c r="Z8" s="9"/>
      <c r="AA8" s="9"/>
      <c r="AB8" s="9"/>
      <c r="AC8" s="12">
        <v>12</v>
      </c>
      <c r="AD8" s="49">
        <v>12</v>
      </c>
      <c r="AE8" s="50">
        <v>14</v>
      </c>
      <c r="AF8" s="51">
        <f>ListinoWOMAN[[#This Row],[PAIRS/BOX]]*ListinoWOMAN[[#This Row],[QTY BOXES]]</f>
        <v>168</v>
      </c>
      <c r="AG8" s="28">
        <v>59.99</v>
      </c>
      <c r="AH8" s="52">
        <f t="shared" si="0"/>
        <v>10078.32</v>
      </c>
    </row>
    <row r="9" spans="1:35" ht="83.45" customHeight="1" x14ac:dyDescent="0.25">
      <c r="A9" s="6"/>
      <c r="B9" s="6"/>
      <c r="C9" s="47" t="s">
        <v>46</v>
      </c>
      <c r="D9" s="47" t="s">
        <v>28</v>
      </c>
      <c r="E9" s="13"/>
      <c r="F9" s="13"/>
      <c r="G9" s="13"/>
      <c r="H9" s="13"/>
      <c r="I9" s="13"/>
      <c r="J9" s="53"/>
      <c r="K9" s="9"/>
      <c r="L9" s="9"/>
      <c r="M9" s="9"/>
      <c r="N9" s="9"/>
      <c r="O9" s="9"/>
      <c r="P9" s="9"/>
      <c r="Q9" s="9"/>
      <c r="R9" s="9">
        <v>1</v>
      </c>
      <c r="S9" s="9">
        <v>2</v>
      </c>
      <c r="T9" s="9">
        <v>3</v>
      </c>
      <c r="U9" s="9">
        <v>3</v>
      </c>
      <c r="V9" s="9">
        <v>2</v>
      </c>
      <c r="W9" s="9">
        <v>1</v>
      </c>
      <c r="X9" s="9"/>
      <c r="Y9" s="9"/>
      <c r="Z9" s="9"/>
      <c r="AA9" s="9"/>
      <c r="AB9" s="9"/>
      <c r="AC9" s="12">
        <v>12</v>
      </c>
      <c r="AD9" s="49">
        <v>12</v>
      </c>
      <c r="AE9" s="50">
        <v>25</v>
      </c>
      <c r="AF9" s="51">
        <f>ListinoWOMAN[[#This Row],[PAIRS/BOX]]*ListinoWOMAN[[#This Row],[QTY BOXES]]</f>
        <v>300</v>
      </c>
      <c r="AG9" s="28">
        <v>59.99</v>
      </c>
      <c r="AH9" s="52">
        <f t="shared" si="0"/>
        <v>17997</v>
      </c>
    </row>
    <row r="10" spans="1:35" ht="83.45" customHeight="1" x14ac:dyDescent="0.25">
      <c r="B10" s="6"/>
      <c r="C10" s="47" t="s">
        <v>46</v>
      </c>
      <c r="D10" s="47" t="s">
        <v>29</v>
      </c>
      <c r="E10" s="13"/>
      <c r="F10" s="13"/>
      <c r="G10" s="13"/>
      <c r="H10" s="13"/>
      <c r="I10" s="13"/>
      <c r="J10" s="53"/>
      <c r="K10" s="9"/>
      <c r="L10" s="9"/>
      <c r="M10" s="9"/>
      <c r="N10" s="9"/>
      <c r="O10" s="9"/>
      <c r="P10" s="9"/>
      <c r="Q10" s="9">
        <v>1</v>
      </c>
      <c r="R10" s="9">
        <v>2</v>
      </c>
      <c r="S10" s="9">
        <v>3</v>
      </c>
      <c r="T10" s="9">
        <v>3</v>
      </c>
      <c r="U10" s="9">
        <v>2</v>
      </c>
      <c r="V10" s="9">
        <v>1</v>
      </c>
      <c r="W10" s="9"/>
      <c r="X10" s="9"/>
      <c r="Y10" s="9"/>
      <c r="Z10" s="9"/>
      <c r="AA10" s="9"/>
      <c r="AB10" s="9"/>
      <c r="AC10" s="12">
        <v>12</v>
      </c>
      <c r="AD10" s="49">
        <v>12</v>
      </c>
      <c r="AE10" s="50">
        <v>8</v>
      </c>
      <c r="AF10" s="51">
        <f>ListinoWOMAN[[#This Row],[PAIRS/BOX]]*ListinoWOMAN[[#This Row],[QTY BOXES]]</f>
        <v>96</v>
      </c>
      <c r="AG10" s="28">
        <v>59.99</v>
      </c>
      <c r="AH10" s="52">
        <f t="shared" si="0"/>
        <v>5759.04</v>
      </c>
    </row>
    <row r="11" spans="1:35" ht="83.45" customHeight="1" x14ac:dyDescent="0.25">
      <c r="B11" s="6"/>
      <c r="C11" s="47" t="s">
        <v>47</v>
      </c>
      <c r="D11" s="47" t="s">
        <v>28</v>
      </c>
      <c r="E11" s="13"/>
      <c r="F11" s="13"/>
      <c r="G11" s="13"/>
      <c r="H11" s="13"/>
      <c r="I11" s="13"/>
      <c r="J11" s="53"/>
      <c r="K11" s="9"/>
      <c r="L11" s="9"/>
      <c r="M11" s="9"/>
      <c r="N11" s="9"/>
      <c r="O11" s="9"/>
      <c r="P11" s="9"/>
      <c r="Q11" s="9"/>
      <c r="R11" s="9">
        <v>1</v>
      </c>
      <c r="S11" s="9">
        <v>2</v>
      </c>
      <c r="T11" s="9">
        <v>3</v>
      </c>
      <c r="U11" s="9">
        <v>3</v>
      </c>
      <c r="V11" s="9">
        <v>2</v>
      </c>
      <c r="W11" s="9">
        <v>1</v>
      </c>
      <c r="X11" s="9"/>
      <c r="Y11" s="9"/>
      <c r="Z11" s="9"/>
      <c r="AA11" s="9"/>
      <c r="AB11" s="9"/>
      <c r="AC11" s="12">
        <v>12</v>
      </c>
      <c r="AD11" s="49">
        <v>12</v>
      </c>
      <c r="AE11" s="50">
        <v>10</v>
      </c>
      <c r="AF11" s="51">
        <f>ListinoWOMAN[[#This Row],[PAIRS/BOX]]*ListinoWOMAN[[#This Row],[QTY BOXES]]</f>
        <v>120</v>
      </c>
      <c r="AG11" s="28">
        <v>69</v>
      </c>
      <c r="AH11" s="52">
        <f t="shared" si="0"/>
        <v>8280</v>
      </c>
    </row>
    <row r="12" spans="1:35" ht="83.45" customHeight="1" x14ac:dyDescent="0.25">
      <c r="B12" s="6"/>
      <c r="C12" s="47" t="s">
        <v>47</v>
      </c>
      <c r="D12" s="47" t="s">
        <v>29</v>
      </c>
      <c r="E12" s="13"/>
      <c r="F12" s="13"/>
      <c r="G12" s="13"/>
      <c r="H12" s="13"/>
      <c r="I12" s="13"/>
      <c r="J12" s="53"/>
      <c r="K12" s="9"/>
      <c r="L12" s="9"/>
      <c r="M12" s="9"/>
      <c r="N12" s="9"/>
      <c r="O12" s="9"/>
      <c r="P12" s="9"/>
      <c r="Q12" s="9">
        <v>1</v>
      </c>
      <c r="R12" s="9">
        <v>2</v>
      </c>
      <c r="S12" s="9">
        <v>3</v>
      </c>
      <c r="T12" s="9">
        <v>3</v>
      </c>
      <c r="U12" s="9">
        <v>2</v>
      </c>
      <c r="V12" s="9">
        <v>1</v>
      </c>
      <c r="W12" s="9"/>
      <c r="X12" s="9"/>
      <c r="Y12" s="9"/>
      <c r="Z12" s="9"/>
      <c r="AA12" s="9"/>
      <c r="AB12" s="9"/>
      <c r="AC12" s="12">
        <v>12</v>
      </c>
      <c r="AD12" s="49">
        <v>12</v>
      </c>
      <c r="AE12" s="50">
        <v>12</v>
      </c>
      <c r="AF12" s="51">
        <f>ListinoWOMAN[[#This Row],[PAIRS/BOX]]*ListinoWOMAN[[#This Row],[QTY BOXES]]</f>
        <v>144</v>
      </c>
      <c r="AG12" s="28">
        <v>69</v>
      </c>
      <c r="AH12" s="52">
        <f t="shared" si="0"/>
        <v>9936</v>
      </c>
    </row>
    <row r="13" spans="1:35" ht="83.45" customHeight="1" x14ac:dyDescent="0.25">
      <c r="B13" s="6"/>
      <c r="C13" s="47" t="s">
        <v>48</v>
      </c>
      <c r="D13" s="47" t="s">
        <v>28</v>
      </c>
      <c r="E13" s="13"/>
      <c r="F13" s="13"/>
      <c r="G13" s="13"/>
      <c r="H13" s="13"/>
      <c r="I13" s="13"/>
      <c r="J13" s="53"/>
      <c r="K13" s="9"/>
      <c r="L13" s="9"/>
      <c r="M13" s="9"/>
      <c r="N13" s="9"/>
      <c r="O13" s="9"/>
      <c r="P13" s="9"/>
      <c r="Q13" s="9"/>
      <c r="R13" s="9">
        <v>1</v>
      </c>
      <c r="S13" s="9">
        <v>2</v>
      </c>
      <c r="T13" s="9">
        <v>3</v>
      </c>
      <c r="U13" s="9">
        <v>3</v>
      </c>
      <c r="V13" s="9">
        <v>2</v>
      </c>
      <c r="W13" s="9">
        <v>1</v>
      </c>
      <c r="X13" s="9"/>
      <c r="Y13" s="9"/>
      <c r="Z13" s="9"/>
      <c r="AA13" s="9"/>
      <c r="AB13" s="9"/>
      <c r="AC13" s="12">
        <v>12</v>
      </c>
      <c r="AD13" s="49">
        <v>12</v>
      </c>
      <c r="AE13" s="50">
        <v>8</v>
      </c>
      <c r="AF13" s="51">
        <f>ListinoWOMAN[[#This Row],[PAIRS/BOX]]*ListinoWOMAN[[#This Row],[QTY BOXES]]</f>
        <v>96</v>
      </c>
      <c r="AG13" s="28">
        <v>65</v>
      </c>
      <c r="AH13" s="52">
        <f t="shared" si="0"/>
        <v>6240</v>
      </c>
    </row>
    <row r="14" spans="1:35" ht="83.45" customHeight="1" x14ac:dyDescent="0.25">
      <c r="B14" s="6"/>
      <c r="C14" s="47" t="s">
        <v>48</v>
      </c>
      <c r="D14" s="47" t="s">
        <v>29</v>
      </c>
      <c r="E14" s="13"/>
      <c r="F14" s="13"/>
      <c r="G14" s="13"/>
      <c r="H14" s="13"/>
      <c r="I14" s="13"/>
      <c r="J14" s="53"/>
      <c r="K14" s="9"/>
      <c r="L14" s="9"/>
      <c r="M14" s="9"/>
      <c r="N14" s="9"/>
      <c r="O14" s="9"/>
      <c r="P14" s="9"/>
      <c r="Q14" s="9">
        <v>1</v>
      </c>
      <c r="R14" s="9">
        <v>2</v>
      </c>
      <c r="S14" s="9">
        <v>3</v>
      </c>
      <c r="T14" s="9">
        <v>3</v>
      </c>
      <c r="U14" s="9">
        <v>2</v>
      </c>
      <c r="V14" s="9">
        <v>1</v>
      </c>
      <c r="W14" s="9"/>
      <c r="X14" s="9"/>
      <c r="Y14" s="9"/>
      <c r="Z14" s="9"/>
      <c r="AA14" s="9"/>
      <c r="AB14" s="9"/>
      <c r="AC14" s="12">
        <v>12</v>
      </c>
      <c r="AD14" s="49">
        <v>12</v>
      </c>
      <c r="AE14" s="50">
        <v>15</v>
      </c>
      <c r="AF14" s="51">
        <f>ListinoWOMAN[[#This Row],[PAIRS/BOX]]*ListinoWOMAN[[#This Row],[QTY BOXES]]</f>
        <v>180</v>
      </c>
      <c r="AG14" s="28">
        <v>65</v>
      </c>
      <c r="AH14" s="52">
        <f t="shared" si="0"/>
        <v>11700</v>
      </c>
    </row>
    <row r="15" spans="1:35" ht="83.45" customHeight="1" x14ac:dyDescent="0.25">
      <c r="B15" s="6"/>
      <c r="C15" s="47" t="s">
        <v>49</v>
      </c>
      <c r="D15" s="47" t="s">
        <v>28</v>
      </c>
      <c r="E15" s="13"/>
      <c r="F15" s="13"/>
      <c r="G15" s="13"/>
      <c r="H15" s="13"/>
      <c r="I15" s="13"/>
      <c r="J15" s="53"/>
      <c r="K15" s="9"/>
      <c r="L15" s="9"/>
      <c r="M15" s="9"/>
      <c r="N15" s="9"/>
      <c r="O15" s="9"/>
      <c r="P15" s="9"/>
      <c r="Q15" s="9"/>
      <c r="R15" s="9">
        <v>1</v>
      </c>
      <c r="S15" s="9">
        <v>2</v>
      </c>
      <c r="T15" s="9">
        <v>3</v>
      </c>
      <c r="U15" s="9">
        <v>3</v>
      </c>
      <c r="V15" s="9">
        <v>2</v>
      </c>
      <c r="W15" s="9">
        <v>1</v>
      </c>
      <c r="X15" s="9"/>
      <c r="Y15" s="9"/>
      <c r="Z15" s="9"/>
      <c r="AA15" s="9"/>
      <c r="AB15" s="9"/>
      <c r="AC15" s="12">
        <v>12</v>
      </c>
      <c r="AD15" s="49">
        <v>12</v>
      </c>
      <c r="AE15" s="50">
        <v>24</v>
      </c>
      <c r="AF15" s="51">
        <f>ListinoWOMAN[[#This Row],[PAIRS/BOX]]*ListinoWOMAN[[#This Row],[QTY BOXES]]</f>
        <v>288</v>
      </c>
      <c r="AG15" s="28">
        <v>65</v>
      </c>
      <c r="AH15" s="52">
        <f t="shared" si="0"/>
        <v>18720</v>
      </c>
    </row>
    <row r="16" spans="1:35" ht="83.45" customHeight="1" x14ac:dyDescent="0.25">
      <c r="B16" s="6"/>
      <c r="C16" s="47" t="s">
        <v>49</v>
      </c>
      <c r="D16" s="47" t="s">
        <v>29</v>
      </c>
      <c r="E16" s="13"/>
      <c r="F16" s="13"/>
      <c r="G16" s="13"/>
      <c r="H16" s="13"/>
      <c r="I16" s="13"/>
      <c r="J16" s="53"/>
      <c r="K16" s="9"/>
      <c r="L16" s="9"/>
      <c r="M16" s="9"/>
      <c r="N16" s="9"/>
      <c r="O16" s="9"/>
      <c r="P16" s="9"/>
      <c r="Q16" s="9">
        <v>1</v>
      </c>
      <c r="R16" s="9">
        <v>2</v>
      </c>
      <c r="S16" s="9">
        <v>3</v>
      </c>
      <c r="T16" s="9">
        <v>3</v>
      </c>
      <c r="U16" s="9">
        <v>2</v>
      </c>
      <c r="V16" s="9">
        <v>1</v>
      </c>
      <c r="W16" s="9"/>
      <c r="X16" s="9"/>
      <c r="Y16" s="9"/>
      <c r="Z16" s="9"/>
      <c r="AA16" s="9"/>
      <c r="AB16" s="9"/>
      <c r="AC16" s="12">
        <v>12</v>
      </c>
      <c r="AD16" s="49">
        <v>12</v>
      </c>
      <c r="AE16" s="50">
        <v>7</v>
      </c>
      <c r="AF16" s="51">
        <f>ListinoWOMAN[[#This Row],[PAIRS/BOX]]*ListinoWOMAN[[#This Row],[QTY BOXES]]</f>
        <v>84</v>
      </c>
      <c r="AG16" s="28">
        <v>65</v>
      </c>
      <c r="AH16" s="52">
        <f t="shared" si="0"/>
        <v>5460</v>
      </c>
    </row>
    <row r="17" spans="2:34" ht="83.45" customHeight="1" x14ac:dyDescent="0.25">
      <c r="B17" s="6"/>
      <c r="C17" s="47" t="s">
        <v>50</v>
      </c>
      <c r="D17" s="47" t="s">
        <v>28</v>
      </c>
      <c r="E17" s="13"/>
      <c r="F17" s="13"/>
      <c r="G17" s="13"/>
      <c r="H17" s="13"/>
      <c r="I17" s="13"/>
      <c r="J17" s="53"/>
      <c r="K17" s="9"/>
      <c r="L17" s="9"/>
      <c r="M17" s="9"/>
      <c r="N17" s="9"/>
      <c r="O17" s="9"/>
      <c r="P17" s="9"/>
      <c r="Q17" s="9"/>
      <c r="R17" s="9">
        <v>1</v>
      </c>
      <c r="S17" s="9">
        <v>2</v>
      </c>
      <c r="T17" s="9">
        <v>3</v>
      </c>
      <c r="U17" s="9">
        <v>3</v>
      </c>
      <c r="V17" s="9">
        <v>2</v>
      </c>
      <c r="W17" s="9">
        <v>1</v>
      </c>
      <c r="X17" s="9"/>
      <c r="Y17" s="9"/>
      <c r="Z17" s="9"/>
      <c r="AA17" s="9"/>
      <c r="AB17" s="9"/>
      <c r="AC17" s="12">
        <v>12</v>
      </c>
      <c r="AD17" s="49">
        <v>12</v>
      </c>
      <c r="AE17" s="50">
        <v>19</v>
      </c>
      <c r="AF17" s="51">
        <f>ListinoWOMAN[[#This Row],[PAIRS/BOX]]*ListinoWOMAN[[#This Row],[QTY BOXES]]</f>
        <v>228</v>
      </c>
      <c r="AG17" s="28">
        <v>65</v>
      </c>
      <c r="AH17" s="52">
        <f t="shared" si="0"/>
        <v>14820</v>
      </c>
    </row>
    <row r="18" spans="2:34" ht="83.45" customHeight="1" x14ac:dyDescent="0.25">
      <c r="B18" s="6"/>
      <c r="C18" s="47" t="s">
        <v>50</v>
      </c>
      <c r="D18" s="47" t="s">
        <v>29</v>
      </c>
      <c r="E18" s="13"/>
      <c r="F18" s="13"/>
      <c r="G18" s="13"/>
      <c r="H18" s="13"/>
      <c r="I18" s="13"/>
      <c r="J18" s="53"/>
      <c r="K18" s="9"/>
      <c r="L18" s="9"/>
      <c r="M18" s="9"/>
      <c r="N18" s="9"/>
      <c r="O18" s="9"/>
      <c r="P18" s="9"/>
      <c r="Q18" s="9">
        <v>1</v>
      </c>
      <c r="R18" s="9">
        <v>2</v>
      </c>
      <c r="S18" s="9">
        <v>3</v>
      </c>
      <c r="T18" s="9">
        <v>3</v>
      </c>
      <c r="U18" s="9">
        <v>2</v>
      </c>
      <c r="V18" s="9">
        <v>1</v>
      </c>
      <c r="W18" s="9"/>
      <c r="X18" s="9"/>
      <c r="Y18" s="9"/>
      <c r="Z18" s="9"/>
      <c r="AA18" s="9"/>
      <c r="AB18" s="9"/>
      <c r="AC18" s="12">
        <v>12</v>
      </c>
      <c r="AD18" s="49">
        <v>12</v>
      </c>
      <c r="AE18" s="50">
        <v>7</v>
      </c>
      <c r="AF18" s="51">
        <f>ListinoWOMAN[[#This Row],[PAIRS/BOX]]*ListinoWOMAN[[#This Row],[QTY BOXES]]</f>
        <v>84</v>
      </c>
      <c r="AG18" s="28">
        <v>65</v>
      </c>
      <c r="AH18" s="52">
        <f t="shared" si="0"/>
        <v>5460</v>
      </c>
    </row>
    <row r="19" spans="2:34" ht="83.45" customHeight="1" x14ac:dyDescent="0.25">
      <c r="B19" s="6"/>
      <c r="C19" s="47" t="s">
        <v>51</v>
      </c>
      <c r="D19" s="47" t="s">
        <v>28</v>
      </c>
      <c r="E19" s="13"/>
      <c r="F19" s="13"/>
      <c r="G19" s="13"/>
      <c r="H19" s="13"/>
      <c r="I19" s="13"/>
      <c r="J19" s="53"/>
      <c r="K19" s="9"/>
      <c r="L19" s="9"/>
      <c r="M19" s="9"/>
      <c r="N19" s="9"/>
      <c r="O19" s="9"/>
      <c r="P19" s="9"/>
      <c r="Q19" s="9"/>
      <c r="R19" s="9">
        <v>1</v>
      </c>
      <c r="S19" s="9">
        <v>2</v>
      </c>
      <c r="T19" s="9">
        <v>3</v>
      </c>
      <c r="U19" s="9">
        <v>3</v>
      </c>
      <c r="V19" s="9">
        <v>2</v>
      </c>
      <c r="W19" s="9">
        <v>1</v>
      </c>
      <c r="X19" s="9"/>
      <c r="Y19" s="9"/>
      <c r="Z19" s="9"/>
      <c r="AA19" s="9"/>
      <c r="AB19" s="9"/>
      <c r="AC19" s="12">
        <v>12</v>
      </c>
      <c r="AD19" s="49">
        <v>12</v>
      </c>
      <c r="AE19" s="50">
        <v>16</v>
      </c>
      <c r="AF19" s="51">
        <f>ListinoWOMAN[[#This Row],[PAIRS/BOX]]*ListinoWOMAN[[#This Row],[QTY BOXES]]</f>
        <v>192</v>
      </c>
      <c r="AG19" s="28">
        <v>65</v>
      </c>
      <c r="AH19" s="52">
        <f t="shared" si="0"/>
        <v>12480</v>
      </c>
    </row>
    <row r="20" spans="2:34" ht="83.45" customHeight="1" x14ac:dyDescent="0.25">
      <c r="B20" s="6"/>
      <c r="C20" s="47" t="s">
        <v>51</v>
      </c>
      <c r="D20" s="47" t="s">
        <v>29</v>
      </c>
      <c r="E20" s="13"/>
      <c r="F20" s="13"/>
      <c r="G20" s="13"/>
      <c r="H20" s="13"/>
      <c r="I20" s="13"/>
      <c r="J20" s="53"/>
      <c r="K20" s="9"/>
      <c r="L20" s="9"/>
      <c r="M20" s="9"/>
      <c r="N20" s="9"/>
      <c r="O20" s="9"/>
      <c r="P20" s="9"/>
      <c r="Q20" s="9">
        <v>1</v>
      </c>
      <c r="R20" s="9">
        <v>2</v>
      </c>
      <c r="S20" s="9">
        <v>3</v>
      </c>
      <c r="T20" s="9">
        <v>3</v>
      </c>
      <c r="U20" s="9">
        <v>2</v>
      </c>
      <c r="V20" s="9">
        <v>1</v>
      </c>
      <c r="W20" s="9"/>
      <c r="X20" s="9"/>
      <c r="Y20" s="9"/>
      <c r="Z20" s="9"/>
      <c r="AA20" s="9"/>
      <c r="AB20" s="9"/>
      <c r="AC20" s="12">
        <v>12</v>
      </c>
      <c r="AD20" s="49">
        <v>12</v>
      </c>
      <c r="AE20" s="50">
        <v>16</v>
      </c>
      <c r="AF20" s="51">
        <f>ListinoWOMAN[[#This Row],[PAIRS/BOX]]*ListinoWOMAN[[#This Row],[QTY BOXES]]</f>
        <v>192</v>
      </c>
      <c r="AG20" s="28">
        <v>65</v>
      </c>
      <c r="AH20" s="52">
        <f t="shared" si="0"/>
        <v>12480</v>
      </c>
    </row>
    <row r="21" spans="2:34" ht="83.45" customHeight="1" x14ac:dyDescent="0.25">
      <c r="B21" s="6"/>
      <c r="C21" s="47" t="s">
        <v>25</v>
      </c>
      <c r="D21" s="47" t="s">
        <v>28</v>
      </c>
      <c r="E21" s="13"/>
      <c r="F21" s="13"/>
      <c r="G21" s="13"/>
      <c r="H21" s="13"/>
      <c r="I21" s="13"/>
      <c r="J21" s="53"/>
      <c r="K21" s="9"/>
      <c r="L21" s="9"/>
      <c r="M21" s="9"/>
      <c r="N21" s="9"/>
      <c r="O21" s="9"/>
      <c r="P21" s="9"/>
      <c r="Q21" s="9"/>
      <c r="R21" s="9">
        <v>1</v>
      </c>
      <c r="S21" s="9">
        <v>2</v>
      </c>
      <c r="T21" s="9">
        <v>3</v>
      </c>
      <c r="U21" s="9">
        <v>3</v>
      </c>
      <c r="V21" s="9">
        <v>2</v>
      </c>
      <c r="W21" s="9">
        <v>1</v>
      </c>
      <c r="X21" s="9"/>
      <c r="Y21" s="9"/>
      <c r="Z21" s="9"/>
      <c r="AA21" s="9"/>
      <c r="AB21" s="9"/>
      <c r="AC21" s="12">
        <v>12</v>
      </c>
      <c r="AD21" s="49">
        <v>12</v>
      </c>
      <c r="AE21" s="50">
        <v>9</v>
      </c>
      <c r="AF21" s="51">
        <f>ListinoWOMAN[[#This Row],[PAIRS/BOX]]*ListinoWOMAN[[#This Row],[QTY BOXES]]</f>
        <v>108</v>
      </c>
      <c r="AG21" s="28">
        <v>59.99</v>
      </c>
      <c r="AH21" s="52">
        <f t="shared" si="0"/>
        <v>6478.92</v>
      </c>
    </row>
    <row r="22" spans="2:34" ht="83.45" customHeight="1" x14ac:dyDescent="0.25">
      <c r="B22" s="6"/>
      <c r="C22" s="47" t="s">
        <v>25</v>
      </c>
      <c r="D22" s="47" t="s">
        <v>29</v>
      </c>
      <c r="E22" s="13"/>
      <c r="F22" s="13"/>
      <c r="G22" s="13"/>
      <c r="H22" s="13"/>
      <c r="I22" s="13"/>
      <c r="J22" s="53"/>
      <c r="K22" s="9"/>
      <c r="L22" s="9"/>
      <c r="M22" s="9"/>
      <c r="N22" s="9"/>
      <c r="O22" s="9"/>
      <c r="P22" s="9"/>
      <c r="Q22" s="9">
        <v>1</v>
      </c>
      <c r="R22" s="9">
        <v>2</v>
      </c>
      <c r="S22" s="9">
        <v>3</v>
      </c>
      <c r="T22" s="9">
        <v>3</v>
      </c>
      <c r="U22" s="9">
        <v>2</v>
      </c>
      <c r="V22" s="9">
        <v>1</v>
      </c>
      <c r="W22" s="9"/>
      <c r="X22" s="9"/>
      <c r="Y22" s="9"/>
      <c r="Z22" s="9"/>
      <c r="AA22" s="9"/>
      <c r="AB22" s="9"/>
      <c r="AC22" s="12">
        <v>12</v>
      </c>
      <c r="AD22" s="49">
        <v>12</v>
      </c>
      <c r="AE22" s="50">
        <v>16</v>
      </c>
      <c r="AF22" s="51">
        <f>ListinoWOMAN[[#This Row],[PAIRS/BOX]]*ListinoWOMAN[[#This Row],[QTY BOXES]]</f>
        <v>192</v>
      </c>
      <c r="AG22" s="28">
        <v>59.99</v>
      </c>
      <c r="AH22" s="52">
        <f t="shared" si="0"/>
        <v>11518.08</v>
      </c>
    </row>
    <row r="23" spans="2:34" ht="83.45" customHeight="1" x14ac:dyDescent="0.25">
      <c r="B23" s="6"/>
      <c r="C23" s="47" t="s">
        <v>52</v>
      </c>
      <c r="D23" s="47" t="s">
        <v>28</v>
      </c>
      <c r="E23" s="13"/>
      <c r="F23" s="13"/>
      <c r="G23" s="13"/>
      <c r="H23" s="13"/>
      <c r="I23" s="13"/>
      <c r="J23" s="53"/>
      <c r="K23" s="9"/>
      <c r="L23" s="9"/>
      <c r="M23" s="9"/>
      <c r="N23" s="9"/>
      <c r="O23" s="9"/>
      <c r="P23" s="9"/>
      <c r="Q23" s="9"/>
      <c r="R23" s="9">
        <v>1</v>
      </c>
      <c r="S23" s="9">
        <v>2</v>
      </c>
      <c r="T23" s="9">
        <v>3</v>
      </c>
      <c r="U23" s="9">
        <v>3</v>
      </c>
      <c r="V23" s="9">
        <v>2</v>
      </c>
      <c r="W23" s="9">
        <v>1</v>
      </c>
      <c r="X23" s="9"/>
      <c r="Y23" s="9"/>
      <c r="Z23" s="9"/>
      <c r="AA23" s="9"/>
      <c r="AB23" s="9"/>
      <c r="AC23" s="12">
        <v>12</v>
      </c>
      <c r="AD23" s="49">
        <v>12</v>
      </c>
      <c r="AE23" s="50">
        <v>20</v>
      </c>
      <c r="AF23" s="51">
        <f>ListinoWOMAN[[#This Row],[PAIRS/BOX]]*ListinoWOMAN[[#This Row],[QTY BOXES]]</f>
        <v>240</v>
      </c>
      <c r="AG23" s="28">
        <v>69</v>
      </c>
      <c r="AH23" s="52">
        <f t="shared" si="0"/>
        <v>16560</v>
      </c>
    </row>
    <row r="24" spans="2:34" ht="83.45" customHeight="1" x14ac:dyDescent="0.25">
      <c r="B24" s="6"/>
      <c r="C24" s="47" t="s">
        <v>52</v>
      </c>
      <c r="D24" s="47" t="s">
        <v>29</v>
      </c>
      <c r="E24" s="13"/>
      <c r="F24" s="13"/>
      <c r="G24" s="13"/>
      <c r="H24" s="13"/>
      <c r="I24" s="13"/>
      <c r="J24" s="53"/>
      <c r="K24" s="9"/>
      <c r="L24" s="9"/>
      <c r="M24" s="9"/>
      <c r="N24" s="9"/>
      <c r="O24" s="9"/>
      <c r="P24" s="9"/>
      <c r="Q24" s="9">
        <v>1</v>
      </c>
      <c r="R24" s="9">
        <v>2</v>
      </c>
      <c r="S24" s="9">
        <v>3</v>
      </c>
      <c r="T24" s="9">
        <v>3</v>
      </c>
      <c r="U24" s="9">
        <v>2</v>
      </c>
      <c r="V24" s="9">
        <v>1</v>
      </c>
      <c r="W24" s="9"/>
      <c r="X24" s="9"/>
      <c r="Y24" s="9"/>
      <c r="Z24" s="9"/>
      <c r="AA24" s="9"/>
      <c r="AB24" s="9"/>
      <c r="AC24" s="12">
        <v>12</v>
      </c>
      <c r="AD24" s="49">
        <v>12</v>
      </c>
      <c r="AE24" s="50">
        <v>17</v>
      </c>
      <c r="AF24" s="51">
        <f>ListinoWOMAN[[#This Row],[PAIRS/BOX]]*ListinoWOMAN[[#This Row],[QTY BOXES]]</f>
        <v>204</v>
      </c>
      <c r="AG24" s="28">
        <v>69</v>
      </c>
      <c r="AH24" s="52">
        <f t="shared" si="0"/>
        <v>14076</v>
      </c>
    </row>
    <row r="25" spans="2:34" x14ac:dyDescent="0.25">
      <c r="C25" s="47" t="s">
        <v>54</v>
      </c>
      <c r="D25" s="47"/>
      <c r="E25" s="54"/>
      <c r="F25" s="54"/>
      <c r="G25" s="54"/>
      <c r="H25" s="54"/>
      <c r="I25" s="54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55"/>
      <c r="AD25" s="49"/>
      <c r="AE25" s="15"/>
      <c r="AF25" s="51">
        <v>40</v>
      </c>
      <c r="AG25" s="28">
        <v>69</v>
      </c>
      <c r="AH25" s="52">
        <f t="shared" si="0"/>
        <v>2760</v>
      </c>
    </row>
  </sheetData>
  <sheetProtection sort="0" autoFilter="0"/>
  <mergeCells count="1">
    <mergeCell ref="A5:B5"/>
  </mergeCells>
  <dataValidations count="3">
    <dataValidation type="custom" allowBlank="1" showInputMessage="1" showErrorMessage="1" errorTitle="Attenzione" error="Taglie non modificabili negli assortimenti" sqref="A10:A24 A25:B1048576 E25:AE1048576 AF26:AF1048576">
      <formula1>EXACT(#REF!,"PAIA")</formula1>
    </dataValidation>
    <dataValidation type="custom" allowBlank="1" showInputMessage="1" showErrorMessage="1" errorTitle="Attenzione" error="Taglie non modificabili negli assortimenti" sqref="E6:AB24">
      <formula1>EXACT($D6,"PAIA")</formula1>
    </dataValidation>
    <dataValidation type="custom" allowBlank="1" showInputMessage="1" showErrorMessage="1" errorTitle="Attenzione" error="Assortimento non modificabile per paia libere" sqref="AD6:AD24">
      <formula1>NOT(EXACT($D6,"PAIA"))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C00000"/>
    <pageSetUpPr fitToPage="1"/>
  </sheetPr>
  <dimension ref="A2:AH35"/>
  <sheetViews>
    <sheetView zoomScale="90" zoomScaleNormal="90" workbookViewId="0">
      <selection activeCell="AK7" sqref="AK7"/>
    </sheetView>
  </sheetViews>
  <sheetFormatPr defaultRowHeight="15" x14ac:dyDescent="0.25"/>
  <cols>
    <col min="1" max="1" width="8.7109375" style="11" customWidth="1"/>
    <col min="2" max="2" width="6" style="11" customWidth="1"/>
    <col min="3" max="3" width="20.85546875" style="2" customWidth="1"/>
    <col min="4" max="4" width="20.7109375" style="2" customWidth="1"/>
    <col min="5" max="11" width="5.7109375" style="1" hidden="1" customWidth="1"/>
    <col min="12" max="21" width="5.7109375" style="11" hidden="1" customWidth="1"/>
    <col min="22" max="28" width="5.7109375" style="11" customWidth="1"/>
    <col min="29" max="29" width="12.7109375" style="11" bestFit="1" customWidth="1"/>
    <col min="30" max="30" width="12.7109375" style="11" customWidth="1"/>
    <col min="31" max="31" width="12.7109375" style="23" customWidth="1"/>
    <col min="32" max="32" width="9.85546875" style="24" customWidth="1"/>
    <col min="33" max="33" width="13.85546875" style="25" bestFit="1" customWidth="1"/>
    <col min="34" max="16384" width="9.140625" style="6"/>
  </cols>
  <sheetData>
    <row r="2" spans="1:34" x14ac:dyDescent="0.25">
      <c r="AE2" s="41"/>
      <c r="AF2" s="42"/>
      <c r="AG2" s="43"/>
    </row>
    <row r="3" spans="1:34" x14ac:dyDescent="0.25">
      <c r="AE3" s="44">
        <f>SUM(ListinoMAN[TTL PAIR])</f>
        <v>8028</v>
      </c>
      <c r="AF3" s="45">
        <f>AG3/AE3</f>
        <v>74.115605381165921</v>
      </c>
      <c r="AG3" s="46">
        <f>SUM(AG6:AG35)</f>
        <v>595000.07999999996</v>
      </c>
      <c r="AH3" s="59" t="s">
        <v>66</v>
      </c>
    </row>
    <row r="5" spans="1:34" x14ac:dyDescent="0.25">
      <c r="A5" s="57" t="s">
        <v>63</v>
      </c>
      <c r="B5" s="58"/>
      <c r="C5" s="16" t="s">
        <v>57</v>
      </c>
      <c r="D5" s="16" t="s">
        <v>58</v>
      </c>
      <c r="E5" s="16" t="s">
        <v>24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14</v>
      </c>
      <c r="K5" s="16" t="s">
        <v>15</v>
      </c>
      <c r="L5" s="16" t="s">
        <v>16</v>
      </c>
      <c r="M5" s="16" t="s">
        <v>13</v>
      </c>
      <c r="N5" s="16" t="s">
        <v>17</v>
      </c>
      <c r="O5" s="16" t="s">
        <v>18</v>
      </c>
      <c r="P5" s="16" t="s">
        <v>19</v>
      </c>
      <c r="Q5" s="16" t="s">
        <v>9</v>
      </c>
      <c r="R5" s="16" t="s">
        <v>10</v>
      </c>
      <c r="S5" s="16" t="s">
        <v>11</v>
      </c>
      <c r="T5" s="16" t="s">
        <v>12</v>
      </c>
      <c r="U5" s="16" t="s">
        <v>1</v>
      </c>
      <c r="V5" s="17" t="s">
        <v>2</v>
      </c>
      <c r="W5" s="17" t="s">
        <v>3</v>
      </c>
      <c r="X5" s="17" t="s">
        <v>4</v>
      </c>
      <c r="Y5" s="17" t="s">
        <v>5</v>
      </c>
      <c r="Z5" s="17" t="s">
        <v>6</v>
      </c>
      <c r="AA5" s="17" t="s">
        <v>7</v>
      </c>
      <c r="AB5" s="17" t="s">
        <v>8</v>
      </c>
      <c r="AC5" s="16" t="s">
        <v>64</v>
      </c>
      <c r="AD5" s="16" t="s">
        <v>65</v>
      </c>
      <c r="AE5" s="22" t="s">
        <v>62</v>
      </c>
      <c r="AF5" s="26" t="s">
        <v>56</v>
      </c>
      <c r="AG5" s="26" t="s">
        <v>55</v>
      </c>
    </row>
    <row r="6" spans="1:34" ht="83.45" customHeight="1" x14ac:dyDescent="0.25">
      <c r="A6" s="6"/>
      <c r="B6" s="6"/>
      <c r="C6" s="12" t="s">
        <v>30</v>
      </c>
      <c r="D6" s="12" t="s">
        <v>26</v>
      </c>
      <c r="E6" s="13"/>
      <c r="F6" s="13"/>
      <c r="G6" s="13"/>
      <c r="H6" s="13"/>
      <c r="I6" s="13"/>
      <c r="J6" s="1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9">
        <v>1</v>
      </c>
      <c r="W6" s="9">
        <v>2</v>
      </c>
      <c r="X6" s="9">
        <v>3</v>
      </c>
      <c r="Y6" s="9">
        <v>3</v>
      </c>
      <c r="Z6" s="9">
        <v>2</v>
      </c>
      <c r="AA6" s="9">
        <v>1</v>
      </c>
      <c r="AB6" s="9"/>
      <c r="AC6" s="12">
        <v>12</v>
      </c>
      <c r="AD6" s="12">
        <v>26</v>
      </c>
      <c r="AE6" s="27">
        <f>ListinoMAN[[#This Row],[PAIR / BOX]]*ListinoMAN[[#This Row],[QTY BOX]]</f>
        <v>312</v>
      </c>
      <c r="AF6" s="28">
        <v>88</v>
      </c>
      <c r="AG6" s="28">
        <f t="shared" ref="AG6:AG35" si="0">AF6*AE6</f>
        <v>27456</v>
      </c>
    </row>
    <row r="7" spans="1:34" ht="83.45" customHeight="1" x14ac:dyDescent="0.25">
      <c r="A7" s="6"/>
      <c r="B7" s="6"/>
      <c r="C7" s="12" t="s">
        <v>30</v>
      </c>
      <c r="D7" s="12" t="s">
        <v>27</v>
      </c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9"/>
      <c r="W7" s="9">
        <v>1</v>
      </c>
      <c r="X7" s="9">
        <v>2</v>
      </c>
      <c r="Y7" s="9">
        <v>3</v>
      </c>
      <c r="Z7" s="9">
        <v>3</v>
      </c>
      <c r="AA7" s="9">
        <v>2</v>
      </c>
      <c r="AB7" s="9">
        <v>1</v>
      </c>
      <c r="AC7" s="12">
        <v>12</v>
      </c>
      <c r="AD7" s="12">
        <v>9</v>
      </c>
      <c r="AE7" s="27">
        <f>ListinoMAN[[#This Row],[PAIR / BOX]]*ListinoMAN[[#This Row],[QTY BOX]]</f>
        <v>108</v>
      </c>
      <c r="AF7" s="28">
        <v>88</v>
      </c>
      <c r="AG7" s="28">
        <f t="shared" si="0"/>
        <v>9504</v>
      </c>
    </row>
    <row r="8" spans="1:34" ht="83.45" customHeight="1" x14ac:dyDescent="0.25">
      <c r="A8" s="6"/>
      <c r="B8" s="6"/>
      <c r="C8" s="12" t="s">
        <v>31</v>
      </c>
      <c r="D8" s="12" t="s">
        <v>26</v>
      </c>
      <c r="E8" s="13"/>
      <c r="F8" s="13"/>
      <c r="G8" s="13"/>
      <c r="H8" s="13"/>
      <c r="I8" s="13"/>
      <c r="J8" s="14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9">
        <v>1</v>
      </c>
      <c r="W8" s="9">
        <v>2</v>
      </c>
      <c r="X8" s="9">
        <v>3</v>
      </c>
      <c r="Y8" s="9">
        <v>3</v>
      </c>
      <c r="Z8" s="9">
        <v>2</v>
      </c>
      <c r="AA8" s="9">
        <v>1</v>
      </c>
      <c r="AB8" s="9"/>
      <c r="AC8" s="12">
        <v>12</v>
      </c>
      <c r="AD8" s="12">
        <v>25</v>
      </c>
      <c r="AE8" s="27">
        <f>ListinoMAN[[#This Row],[PAIR / BOX]]*ListinoMAN[[#This Row],[QTY BOX]]</f>
        <v>300</v>
      </c>
      <c r="AF8" s="28">
        <v>65</v>
      </c>
      <c r="AG8" s="28">
        <f t="shared" si="0"/>
        <v>19500</v>
      </c>
    </row>
    <row r="9" spans="1:34" ht="83.45" customHeight="1" x14ac:dyDescent="0.25">
      <c r="A9" s="6"/>
      <c r="B9" s="6"/>
      <c r="C9" s="12" t="s">
        <v>31</v>
      </c>
      <c r="D9" s="12" t="s">
        <v>27</v>
      </c>
      <c r="E9" s="13"/>
      <c r="F9" s="13"/>
      <c r="G9" s="13"/>
      <c r="H9" s="13"/>
      <c r="I9" s="13"/>
      <c r="J9" s="14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9"/>
      <c r="W9" s="9">
        <v>1</v>
      </c>
      <c r="X9" s="9">
        <v>2</v>
      </c>
      <c r="Y9" s="9">
        <v>3</v>
      </c>
      <c r="Z9" s="9">
        <v>3</v>
      </c>
      <c r="AA9" s="9">
        <v>2</v>
      </c>
      <c r="AB9" s="9">
        <v>1</v>
      </c>
      <c r="AC9" s="12">
        <v>12</v>
      </c>
      <c r="AD9" s="12">
        <v>24</v>
      </c>
      <c r="AE9" s="27">
        <f>ListinoMAN[[#This Row],[PAIR / BOX]]*ListinoMAN[[#This Row],[QTY BOX]]</f>
        <v>288</v>
      </c>
      <c r="AF9" s="28">
        <v>65</v>
      </c>
      <c r="AG9" s="28">
        <f t="shared" si="0"/>
        <v>18720</v>
      </c>
    </row>
    <row r="10" spans="1:34" x14ac:dyDescent="0.25">
      <c r="A10" s="6"/>
      <c r="B10" s="6"/>
      <c r="C10" s="12" t="s">
        <v>0</v>
      </c>
      <c r="D10" s="12" t="s">
        <v>26</v>
      </c>
      <c r="E10" s="13"/>
      <c r="F10" s="13"/>
      <c r="G10" s="13"/>
      <c r="H10" s="13"/>
      <c r="I10" s="13"/>
      <c r="J10" s="1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9">
        <v>1</v>
      </c>
      <c r="W10" s="9">
        <v>2</v>
      </c>
      <c r="X10" s="9">
        <v>3</v>
      </c>
      <c r="Y10" s="9">
        <v>3</v>
      </c>
      <c r="Z10" s="9">
        <v>2</v>
      </c>
      <c r="AA10" s="9">
        <v>1</v>
      </c>
      <c r="AB10" s="9"/>
      <c r="AC10" s="12">
        <v>12</v>
      </c>
      <c r="AD10" s="12">
        <v>29</v>
      </c>
      <c r="AE10" s="27">
        <f>ListinoMAN[[#This Row],[PAIR / BOX]]*ListinoMAN[[#This Row],[QTY BOX]]</f>
        <v>348</v>
      </c>
      <c r="AF10" s="28">
        <v>65</v>
      </c>
      <c r="AG10" s="28">
        <f t="shared" si="0"/>
        <v>22620</v>
      </c>
    </row>
    <row r="11" spans="1:34" x14ac:dyDescent="0.25">
      <c r="A11" s="6"/>
      <c r="B11" s="6"/>
      <c r="C11" s="12" t="s">
        <v>0</v>
      </c>
      <c r="D11" s="12" t="s">
        <v>27</v>
      </c>
      <c r="E11" s="13"/>
      <c r="F11" s="13"/>
      <c r="G11" s="13"/>
      <c r="H11" s="13"/>
      <c r="I11" s="13"/>
      <c r="J11" s="14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9"/>
      <c r="W11" s="9">
        <v>1</v>
      </c>
      <c r="X11" s="9">
        <v>2</v>
      </c>
      <c r="Y11" s="9">
        <v>3</v>
      </c>
      <c r="Z11" s="9">
        <v>3</v>
      </c>
      <c r="AA11" s="9">
        <v>2</v>
      </c>
      <c r="AB11" s="9">
        <v>1</v>
      </c>
      <c r="AC11" s="12">
        <v>12</v>
      </c>
      <c r="AD11" s="12">
        <v>5</v>
      </c>
      <c r="AE11" s="27">
        <f>ListinoMAN[[#This Row],[PAIR / BOX]]*ListinoMAN[[#This Row],[QTY BOX]]</f>
        <v>60</v>
      </c>
      <c r="AF11" s="28">
        <v>65</v>
      </c>
      <c r="AG11" s="28">
        <f t="shared" si="0"/>
        <v>3900</v>
      </c>
    </row>
    <row r="12" spans="1:34" ht="83.45" customHeight="1" x14ac:dyDescent="0.25">
      <c r="A12" s="6"/>
      <c r="B12" s="6"/>
      <c r="C12" s="12" t="s">
        <v>32</v>
      </c>
      <c r="D12" s="12" t="s">
        <v>26</v>
      </c>
      <c r="E12" s="13"/>
      <c r="F12" s="13"/>
      <c r="G12" s="13"/>
      <c r="H12" s="13"/>
      <c r="I12" s="13"/>
      <c r="J12" s="1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9">
        <v>1</v>
      </c>
      <c r="W12" s="9">
        <v>2</v>
      </c>
      <c r="X12" s="9">
        <v>3</v>
      </c>
      <c r="Y12" s="9">
        <v>3</v>
      </c>
      <c r="Z12" s="9">
        <v>2</v>
      </c>
      <c r="AA12" s="9">
        <v>1</v>
      </c>
      <c r="AB12" s="9"/>
      <c r="AC12" s="12">
        <v>12</v>
      </c>
      <c r="AD12" s="12">
        <v>42</v>
      </c>
      <c r="AE12" s="27">
        <f>ListinoMAN[[#This Row],[PAIR / BOX]]*ListinoMAN[[#This Row],[QTY BOX]]</f>
        <v>504</v>
      </c>
      <c r="AF12" s="28">
        <v>91.95</v>
      </c>
      <c r="AG12" s="28">
        <f t="shared" si="0"/>
        <v>46342.8</v>
      </c>
    </row>
    <row r="13" spans="1:34" ht="83.45" customHeight="1" x14ac:dyDescent="0.25">
      <c r="A13" s="6"/>
      <c r="B13" s="6"/>
      <c r="C13" s="12" t="s">
        <v>32</v>
      </c>
      <c r="D13" s="12" t="s">
        <v>27</v>
      </c>
      <c r="E13" s="13"/>
      <c r="F13" s="13"/>
      <c r="G13" s="13"/>
      <c r="H13" s="13"/>
      <c r="I13" s="13"/>
      <c r="J13" s="14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9"/>
      <c r="W13" s="9">
        <v>1</v>
      </c>
      <c r="X13" s="9">
        <v>2</v>
      </c>
      <c r="Y13" s="9">
        <v>3</v>
      </c>
      <c r="Z13" s="9">
        <v>3</v>
      </c>
      <c r="AA13" s="9">
        <v>2</v>
      </c>
      <c r="AB13" s="9">
        <v>1</v>
      </c>
      <c r="AC13" s="12">
        <v>12</v>
      </c>
      <c r="AD13" s="12">
        <v>10</v>
      </c>
      <c r="AE13" s="27">
        <f>ListinoMAN[[#This Row],[PAIR / BOX]]*ListinoMAN[[#This Row],[QTY BOX]]</f>
        <v>120</v>
      </c>
      <c r="AF13" s="28">
        <v>91.95</v>
      </c>
      <c r="AG13" s="28">
        <f t="shared" si="0"/>
        <v>11034</v>
      </c>
    </row>
    <row r="14" spans="1:34" x14ac:dyDescent="0.25">
      <c r="A14" s="6"/>
      <c r="B14" s="6"/>
      <c r="C14" s="12" t="s">
        <v>33</v>
      </c>
      <c r="D14" s="12" t="s">
        <v>26</v>
      </c>
      <c r="E14" s="13"/>
      <c r="F14" s="13"/>
      <c r="G14" s="13"/>
      <c r="H14" s="13"/>
      <c r="I14" s="13"/>
      <c r="J14" s="1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9">
        <v>1</v>
      </c>
      <c r="W14" s="9">
        <v>2</v>
      </c>
      <c r="X14" s="9">
        <v>3</v>
      </c>
      <c r="Y14" s="9">
        <v>3</v>
      </c>
      <c r="Z14" s="9">
        <v>2</v>
      </c>
      <c r="AA14" s="9">
        <v>1</v>
      </c>
      <c r="AB14" s="9"/>
      <c r="AC14" s="12">
        <v>12</v>
      </c>
      <c r="AD14" s="12">
        <v>34</v>
      </c>
      <c r="AE14" s="27">
        <f>ListinoMAN[[#This Row],[PAIR / BOX]]*ListinoMAN[[#This Row],[QTY BOX]]</f>
        <v>408</v>
      </c>
      <c r="AF14" s="28">
        <v>91</v>
      </c>
      <c r="AG14" s="28">
        <f t="shared" si="0"/>
        <v>37128</v>
      </c>
    </row>
    <row r="15" spans="1:34" x14ac:dyDescent="0.25">
      <c r="A15" s="6"/>
      <c r="B15" s="6"/>
      <c r="C15" s="12" t="s">
        <v>33</v>
      </c>
      <c r="D15" s="12" t="s">
        <v>27</v>
      </c>
      <c r="E15" s="13"/>
      <c r="F15" s="13"/>
      <c r="G15" s="13"/>
      <c r="H15" s="13"/>
      <c r="I15" s="13"/>
      <c r="J15" s="1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9"/>
      <c r="W15" s="9">
        <v>1</v>
      </c>
      <c r="X15" s="9">
        <v>2</v>
      </c>
      <c r="Y15" s="9">
        <v>3</v>
      </c>
      <c r="Z15" s="9">
        <v>3</v>
      </c>
      <c r="AA15" s="9">
        <v>2</v>
      </c>
      <c r="AB15" s="9">
        <v>1</v>
      </c>
      <c r="AC15" s="12">
        <v>12</v>
      </c>
      <c r="AD15" s="12">
        <v>16</v>
      </c>
      <c r="AE15" s="27">
        <f>ListinoMAN[[#This Row],[PAIR / BOX]]*ListinoMAN[[#This Row],[QTY BOX]]</f>
        <v>192</v>
      </c>
      <c r="AF15" s="28">
        <v>91</v>
      </c>
      <c r="AG15" s="28">
        <f t="shared" si="0"/>
        <v>17472</v>
      </c>
    </row>
    <row r="16" spans="1:34" x14ac:dyDescent="0.25">
      <c r="A16" s="6"/>
      <c r="B16" s="6"/>
      <c r="C16" s="12" t="s">
        <v>34</v>
      </c>
      <c r="D16" s="12" t="s">
        <v>26</v>
      </c>
      <c r="E16" s="13"/>
      <c r="F16" s="13"/>
      <c r="G16" s="13"/>
      <c r="H16" s="13"/>
      <c r="I16" s="13"/>
      <c r="J16" s="1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9">
        <v>1</v>
      </c>
      <c r="W16" s="9">
        <v>2</v>
      </c>
      <c r="X16" s="9">
        <v>3</v>
      </c>
      <c r="Y16" s="9">
        <v>3</v>
      </c>
      <c r="Z16" s="9">
        <v>2</v>
      </c>
      <c r="AA16" s="9">
        <v>1</v>
      </c>
      <c r="AB16" s="9"/>
      <c r="AC16" s="12">
        <v>12</v>
      </c>
      <c r="AD16" s="12">
        <v>26</v>
      </c>
      <c r="AE16" s="27">
        <f>ListinoMAN[[#This Row],[PAIR / BOX]]*ListinoMAN[[#This Row],[QTY BOX]]</f>
        <v>312</v>
      </c>
      <c r="AF16" s="28">
        <v>91</v>
      </c>
      <c r="AG16" s="28">
        <f t="shared" si="0"/>
        <v>28392</v>
      </c>
    </row>
    <row r="17" spans="1:33" x14ac:dyDescent="0.25">
      <c r="A17" s="6"/>
      <c r="B17" s="6"/>
      <c r="C17" s="12" t="s">
        <v>34</v>
      </c>
      <c r="D17" s="12" t="s">
        <v>27</v>
      </c>
      <c r="E17" s="13"/>
      <c r="F17" s="13"/>
      <c r="G17" s="13"/>
      <c r="H17" s="13"/>
      <c r="I17" s="13"/>
      <c r="J17" s="14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9"/>
      <c r="W17" s="9">
        <v>1</v>
      </c>
      <c r="X17" s="9">
        <v>2</v>
      </c>
      <c r="Y17" s="9">
        <v>3</v>
      </c>
      <c r="Z17" s="9">
        <v>3</v>
      </c>
      <c r="AA17" s="9">
        <v>2</v>
      </c>
      <c r="AB17" s="9">
        <v>1</v>
      </c>
      <c r="AC17" s="12">
        <v>12</v>
      </c>
      <c r="AD17" s="12">
        <v>5</v>
      </c>
      <c r="AE17" s="27">
        <f>ListinoMAN[[#This Row],[PAIR / BOX]]*ListinoMAN[[#This Row],[QTY BOX]]</f>
        <v>60</v>
      </c>
      <c r="AF17" s="28">
        <v>91</v>
      </c>
      <c r="AG17" s="28">
        <f t="shared" si="0"/>
        <v>5460</v>
      </c>
    </row>
    <row r="18" spans="1:33" ht="83.45" customHeight="1" x14ac:dyDescent="0.25">
      <c r="A18" s="6"/>
      <c r="B18" s="6"/>
      <c r="C18" s="12" t="s">
        <v>35</v>
      </c>
      <c r="D18" s="12" t="s">
        <v>27</v>
      </c>
      <c r="E18" s="13"/>
      <c r="F18" s="13"/>
      <c r="G18" s="13"/>
      <c r="H18" s="13"/>
      <c r="I18" s="13"/>
      <c r="J18" s="14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9"/>
      <c r="W18" s="9">
        <v>1</v>
      </c>
      <c r="X18" s="9">
        <v>2</v>
      </c>
      <c r="Y18" s="9">
        <v>3</v>
      </c>
      <c r="Z18" s="9">
        <v>3</v>
      </c>
      <c r="AA18" s="9">
        <v>2</v>
      </c>
      <c r="AB18" s="9">
        <v>1</v>
      </c>
      <c r="AC18" s="12">
        <v>12</v>
      </c>
      <c r="AD18" s="12">
        <v>23</v>
      </c>
      <c r="AE18" s="27">
        <f>ListinoMAN[[#This Row],[PAIR / BOX]]*ListinoMAN[[#This Row],[QTY BOX]]</f>
        <v>276</v>
      </c>
      <c r="AF18" s="28">
        <v>69</v>
      </c>
      <c r="AG18" s="28">
        <f t="shared" si="0"/>
        <v>19044</v>
      </c>
    </row>
    <row r="19" spans="1:33" x14ac:dyDescent="0.25">
      <c r="A19" s="6"/>
      <c r="B19" s="6"/>
      <c r="C19" s="12" t="s">
        <v>36</v>
      </c>
      <c r="D19" s="12" t="s">
        <v>26</v>
      </c>
      <c r="E19" s="13"/>
      <c r="F19" s="13"/>
      <c r="G19" s="13"/>
      <c r="H19" s="13"/>
      <c r="I19" s="13"/>
      <c r="J19" s="14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9">
        <v>1</v>
      </c>
      <c r="W19" s="9">
        <v>2</v>
      </c>
      <c r="X19" s="9">
        <v>3</v>
      </c>
      <c r="Y19" s="9">
        <v>3</v>
      </c>
      <c r="Z19" s="9">
        <v>2</v>
      </c>
      <c r="AA19" s="9">
        <v>1</v>
      </c>
      <c r="AB19" s="9"/>
      <c r="AC19" s="12">
        <v>12</v>
      </c>
      <c r="AD19" s="12">
        <v>17</v>
      </c>
      <c r="AE19" s="27">
        <f>ListinoMAN[[#This Row],[PAIR / BOX]]*ListinoMAN[[#This Row],[QTY BOX]]</f>
        <v>204</v>
      </c>
      <c r="AF19" s="28">
        <v>59</v>
      </c>
      <c r="AG19" s="28">
        <f t="shared" si="0"/>
        <v>12036</v>
      </c>
    </row>
    <row r="20" spans="1:33" x14ac:dyDescent="0.25">
      <c r="A20" s="6"/>
      <c r="B20" s="6"/>
      <c r="C20" s="12" t="s">
        <v>36</v>
      </c>
      <c r="D20" s="12" t="s">
        <v>27</v>
      </c>
      <c r="E20" s="13"/>
      <c r="F20" s="13"/>
      <c r="G20" s="13"/>
      <c r="H20" s="13"/>
      <c r="I20" s="13"/>
      <c r="J20" s="1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9"/>
      <c r="W20" s="9">
        <v>1</v>
      </c>
      <c r="X20" s="9">
        <v>2</v>
      </c>
      <c r="Y20" s="9">
        <v>3</v>
      </c>
      <c r="Z20" s="9">
        <v>3</v>
      </c>
      <c r="AA20" s="9">
        <v>2</v>
      </c>
      <c r="AB20" s="9">
        <v>1</v>
      </c>
      <c r="AC20" s="12">
        <v>12</v>
      </c>
      <c r="AD20" s="12">
        <v>3</v>
      </c>
      <c r="AE20" s="27">
        <f>ListinoMAN[[#This Row],[PAIR / BOX]]*ListinoMAN[[#This Row],[QTY BOX]]</f>
        <v>36</v>
      </c>
      <c r="AF20" s="28">
        <v>59</v>
      </c>
      <c r="AG20" s="28">
        <f t="shared" si="0"/>
        <v>2124</v>
      </c>
    </row>
    <row r="21" spans="1:33" ht="83.45" customHeight="1" x14ac:dyDescent="0.25">
      <c r="A21" s="6"/>
      <c r="B21" s="6"/>
      <c r="C21" s="12" t="s">
        <v>37</v>
      </c>
      <c r="D21" s="12" t="s">
        <v>26</v>
      </c>
      <c r="E21" s="13"/>
      <c r="F21" s="13"/>
      <c r="G21" s="13"/>
      <c r="H21" s="13"/>
      <c r="I21" s="13"/>
      <c r="J21" s="14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9">
        <v>1</v>
      </c>
      <c r="W21" s="9">
        <v>2</v>
      </c>
      <c r="X21" s="9">
        <v>3</v>
      </c>
      <c r="Y21" s="9">
        <v>3</v>
      </c>
      <c r="Z21" s="9">
        <v>2</v>
      </c>
      <c r="AA21" s="9">
        <v>1</v>
      </c>
      <c r="AB21" s="9"/>
      <c r="AC21" s="12">
        <v>12</v>
      </c>
      <c r="AD21" s="12">
        <v>36</v>
      </c>
      <c r="AE21" s="27">
        <f>ListinoMAN[[#This Row],[PAIR / BOX]]*ListinoMAN[[#This Row],[QTY BOX]]</f>
        <v>432</v>
      </c>
      <c r="AF21" s="28">
        <v>92.22</v>
      </c>
      <c r="AG21" s="28">
        <f t="shared" si="0"/>
        <v>39839.040000000001</v>
      </c>
    </row>
    <row r="22" spans="1:33" ht="83.45" customHeight="1" x14ac:dyDescent="0.25">
      <c r="A22" s="6"/>
      <c r="B22" s="6"/>
      <c r="C22" s="12" t="s">
        <v>37</v>
      </c>
      <c r="D22" s="12" t="s">
        <v>27</v>
      </c>
      <c r="E22" s="13"/>
      <c r="F22" s="13"/>
      <c r="G22" s="13"/>
      <c r="H22" s="13"/>
      <c r="I22" s="13"/>
      <c r="J22" s="1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9"/>
      <c r="W22" s="9">
        <v>1</v>
      </c>
      <c r="X22" s="9">
        <v>2</v>
      </c>
      <c r="Y22" s="9">
        <v>3</v>
      </c>
      <c r="Z22" s="9">
        <v>3</v>
      </c>
      <c r="AA22" s="9">
        <v>2</v>
      </c>
      <c r="AB22" s="9">
        <v>1</v>
      </c>
      <c r="AC22" s="12">
        <v>12</v>
      </c>
      <c r="AD22" s="12">
        <v>12</v>
      </c>
      <c r="AE22" s="27">
        <f>ListinoMAN[[#This Row],[PAIR / BOX]]*ListinoMAN[[#This Row],[QTY BOX]]</f>
        <v>144</v>
      </c>
      <c r="AF22" s="28">
        <v>92.22</v>
      </c>
      <c r="AG22" s="28">
        <f t="shared" si="0"/>
        <v>13279.68</v>
      </c>
    </row>
    <row r="23" spans="1:33" ht="83.45" customHeight="1" x14ac:dyDescent="0.25">
      <c r="A23" s="6"/>
      <c r="B23" s="6"/>
      <c r="C23" s="12" t="s">
        <v>38</v>
      </c>
      <c r="D23" s="12" t="s">
        <v>26</v>
      </c>
      <c r="E23" s="13"/>
      <c r="F23" s="13"/>
      <c r="G23" s="13"/>
      <c r="H23" s="13"/>
      <c r="I23" s="13"/>
      <c r="J23" s="14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9">
        <v>1</v>
      </c>
      <c r="W23" s="9">
        <v>2</v>
      </c>
      <c r="X23" s="9">
        <v>3</v>
      </c>
      <c r="Y23" s="9">
        <v>3</v>
      </c>
      <c r="Z23" s="9">
        <v>2</v>
      </c>
      <c r="AA23" s="9">
        <v>1</v>
      </c>
      <c r="AB23" s="9"/>
      <c r="AC23" s="12">
        <v>12</v>
      </c>
      <c r="AD23" s="12">
        <v>25</v>
      </c>
      <c r="AE23" s="27">
        <f>ListinoMAN[[#This Row],[PAIR / BOX]]*ListinoMAN[[#This Row],[QTY BOX]]</f>
        <v>300</v>
      </c>
      <c r="AF23" s="28">
        <v>65</v>
      </c>
      <c r="AG23" s="28">
        <f t="shared" si="0"/>
        <v>19500</v>
      </c>
    </row>
    <row r="24" spans="1:33" ht="83.45" customHeight="1" x14ac:dyDescent="0.25">
      <c r="A24" s="6"/>
      <c r="B24" s="6"/>
      <c r="C24" s="12" t="s">
        <v>39</v>
      </c>
      <c r="D24" s="12" t="s">
        <v>26</v>
      </c>
      <c r="E24" s="13"/>
      <c r="F24" s="13"/>
      <c r="G24" s="13"/>
      <c r="H24" s="13"/>
      <c r="I24" s="13"/>
      <c r="J24" s="14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9">
        <v>1</v>
      </c>
      <c r="W24" s="9">
        <v>2</v>
      </c>
      <c r="X24" s="9">
        <v>3</v>
      </c>
      <c r="Y24" s="9">
        <v>3</v>
      </c>
      <c r="Z24" s="9">
        <v>2</v>
      </c>
      <c r="AA24" s="9">
        <v>1</v>
      </c>
      <c r="AB24" s="9"/>
      <c r="AC24" s="12">
        <v>12</v>
      </c>
      <c r="AD24" s="12">
        <v>37</v>
      </c>
      <c r="AE24" s="27">
        <f>ListinoMAN[[#This Row],[PAIR / BOX]]*ListinoMAN[[#This Row],[QTY BOX]]</f>
        <v>444</v>
      </c>
      <c r="AF24" s="28">
        <v>76.59</v>
      </c>
      <c r="AG24" s="28">
        <f t="shared" si="0"/>
        <v>34005.96</v>
      </c>
    </row>
    <row r="25" spans="1:33" ht="83.45" customHeight="1" x14ac:dyDescent="0.25">
      <c r="A25" s="6"/>
      <c r="B25" s="6"/>
      <c r="C25" s="12" t="s">
        <v>39</v>
      </c>
      <c r="D25" s="12" t="s">
        <v>27</v>
      </c>
      <c r="E25" s="13"/>
      <c r="F25" s="13"/>
      <c r="G25" s="13"/>
      <c r="H25" s="13"/>
      <c r="I25" s="13"/>
      <c r="J25" s="1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9"/>
      <c r="W25" s="9">
        <v>1</v>
      </c>
      <c r="X25" s="9">
        <v>2</v>
      </c>
      <c r="Y25" s="9">
        <v>3</v>
      </c>
      <c r="Z25" s="9">
        <v>3</v>
      </c>
      <c r="AA25" s="9">
        <v>2</v>
      </c>
      <c r="AB25" s="9">
        <v>1</v>
      </c>
      <c r="AC25" s="12">
        <v>12</v>
      </c>
      <c r="AD25" s="12">
        <v>7</v>
      </c>
      <c r="AE25" s="27">
        <f>ListinoMAN[[#This Row],[PAIR / BOX]]*ListinoMAN[[#This Row],[QTY BOX]]</f>
        <v>84</v>
      </c>
      <c r="AF25" s="28">
        <v>76.59</v>
      </c>
      <c r="AG25" s="28">
        <f t="shared" si="0"/>
        <v>6433.56</v>
      </c>
    </row>
    <row r="26" spans="1:33" ht="83.45" customHeight="1" x14ac:dyDescent="0.25">
      <c r="A26" s="6"/>
      <c r="B26" s="6"/>
      <c r="C26" s="12" t="s">
        <v>40</v>
      </c>
      <c r="D26" s="12" t="s">
        <v>26</v>
      </c>
      <c r="E26" s="13"/>
      <c r="F26" s="13"/>
      <c r="G26" s="13"/>
      <c r="H26" s="13"/>
      <c r="I26" s="13"/>
      <c r="J26" s="1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9">
        <v>1</v>
      </c>
      <c r="W26" s="9">
        <v>2</v>
      </c>
      <c r="X26" s="9">
        <v>3</v>
      </c>
      <c r="Y26" s="9">
        <v>3</v>
      </c>
      <c r="Z26" s="9">
        <v>2</v>
      </c>
      <c r="AA26" s="9">
        <v>1</v>
      </c>
      <c r="AB26" s="9"/>
      <c r="AC26" s="12">
        <v>12</v>
      </c>
      <c r="AD26" s="12">
        <v>95</v>
      </c>
      <c r="AE26" s="27">
        <f>ListinoMAN[[#This Row],[PAIR / BOX]]*ListinoMAN[[#This Row],[QTY BOX]]</f>
        <v>1140</v>
      </c>
      <c r="AF26" s="28">
        <v>64.989999999999995</v>
      </c>
      <c r="AG26" s="28">
        <f t="shared" si="0"/>
        <v>74088.599999999991</v>
      </c>
    </row>
    <row r="27" spans="1:33" ht="83.45" customHeight="1" x14ac:dyDescent="0.25">
      <c r="A27" s="6"/>
      <c r="B27" s="6"/>
      <c r="C27" s="12" t="s">
        <v>40</v>
      </c>
      <c r="D27" s="12" t="s">
        <v>27</v>
      </c>
      <c r="E27" s="13"/>
      <c r="F27" s="13"/>
      <c r="G27" s="13"/>
      <c r="H27" s="13"/>
      <c r="I27" s="13"/>
      <c r="J27" s="1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9"/>
      <c r="W27" s="9">
        <v>1</v>
      </c>
      <c r="X27" s="9">
        <v>2</v>
      </c>
      <c r="Y27" s="9">
        <v>3</v>
      </c>
      <c r="Z27" s="9">
        <v>3</v>
      </c>
      <c r="AA27" s="9">
        <v>2</v>
      </c>
      <c r="AB27" s="9">
        <v>1</v>
      </c>
      <c r="AC27" s="12">
        <v>12</v>
      </c>
      <c r="AD27" s="12">
        <v>15</v>
      </c>
      <c r="AE27" s="27">
        <f>ListinoMAN[[#This Row],[PAIR / BOX]]*ListinoMAN[[#This Row],[QTY BOX]]</f>
        <v>180</v>
      </c>
      <c r="AF27" s="28">
        <v>64.989999999999995</v>
      </c>
      <c r="AG27" s="28">
        <f t="shared" si="0"/>
        <v>11698.199999999999</v>
      </c>
    </row>
    <row r="28" spans="1:33" ht="83.45" customHeight="1" x14ac:dyDescent="0.25">
      <c r="A28" s="6"/>
      <c r="B28" s="6"/>
      <c r="C28" s="12" t="s">
        <v>25</v>
      </c>
      <c r="D28" s="12" t="s">
        <v>26</v>
      </c>
      <c r="E28" s="13"/>
      <c r="F28" s="13"/>
      <c r="G28" s="13"/>
      <c r="H28" s="13"/>
      <c r="I28" s="13"/>
      <c r="J28" s="1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9">
        <v>1</v>
      </c>
      <c r="W28" s="9">
        <v>2</v>
      </c>
      <c r="X28" s="9">
        <v>3</v>
      </c>
      <c r="Y28" s="9">
        <v>3</v>
      </c>
      <c r="Z28" s="9">
        <v>2</v>
      </c>
      <c r="AA28" s="9">
        <v>1</v>
      </c>
      <c r="AB28" s="9"/>
      <c r="AC28" s="12">
        <v>12</v>
      </c>
      <c r="AD28" s="12">
        <v>22</v>
      </c>
      <c r="AE28" s="27">
        <f>ListinoMAN[[#This Row],[PAIR / BOX]]*ListinoMAN[[#This Row],[QTY BOX]]</f>
        <v>264</v>
      </c>
      <c r="AF28" s="28">
        <v>64.989999999999995</v>
      </c>
      <c r="AG28" s="28">
        <f t="shared" si="0"/>
        <v>17157.359999999997</v>
      </c>
    </row>
    <row r="29" spans="1:33" ht="83.45" customHeight="1" x14ac:dyDescent="0.25">
      <c r="A29" s="6"/>
      <c r="B29" s="6"/>
      <c r="C29" s="12" t="s">
        <v>25</v>
      </c>
      <c r="D29" s="12" t="s">
        <v>27</v>
      </c>
      <c r="E29" s="13"/>
      <c r="F29" s="13"/>
      <c r="G29" s="13"/>
      <c r="H29" s="13"/>
      <c r="I29" s="13"/>
      <c r="J29" s="1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9"/>
      <c r="W29" s="9">
        <v>1</v>
      </c>
      <c r="X29" s="9">
        <v>2</v>
      </c>
      <c r="Y29" s="9">
        <v>3</v>
      </c>
      <c r="Z29" s="9">
        <v>3</v>
      </c>
      <c r="AA29" s="9">
        <v>2</v>
      </c>
      <c r="AB29" s="9">
        <v>1</v>
      </c>
      <c r="AC29" s="12">
        <v>12</v>
      </c>
      <c r="AD29" s="12">
        <v>1</v>
      </c>
      <c r="AE29" s="27">
        <f>ListinoMAN[[#This Row],[PAIR / BOX]]*ListinoMAN[[#This Row],[QTY BOX]]</f>
        <v>12</v>
      </c>
      <c r="AF29" s="28">
        <v>64.989999999999995</v>
      </c>
      <c r="AG29" s="28">
        <f t="shared" si="0"/>
        <v>779.87999999999988</v>
      </c>
    </row>
    <row r="30" spans="1:33" x14ac:dyDescent="0.25">
      <c r="A30" s="6"/>
      <c r="B30" s="6"/>
      <c r="C30" s="12" t="s">
        <v>41</v>
      </c>
      <c r="D30" s="12" t="s">
        <v>26</v>
      </c>
      <c r="E30" s="13"/>
      <c r="F30" s="13"/>
      <c r="G30" s="13"/>
      <c r="H30" s="13"/>
      <c r="I30" s="13"/>
      <c r="J30" s="1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9">
        <v>1</v>
      </c>
      <c r="W30" s="9">
        <v>2</v>
      </c>
      <c r="X30" s="9">
        <v>3</v>
      </c>
      <c r="Y30" s="9">
        <v>3</v>
      </c>
      <c r="Z30" s="9">
        <v>2</v>
      </c>
      <c r="AA30" s="9">
        <v>1</v>
      </c>
      <c r="AB30" s="9"/>
      <c r="AC30" s="12">
        <v>12</v>
      </c>
      <c r="AD30" s="12">
        <v>27</v>
      </c>
      <c r="AE30" s="27">
        <f>ListinoMAN[[#This Row],[PAIR / BOX]]*ListinoMAN[[#This Row],[QTY BOX]]</f>
        <v>324</v>
      </c>
      <c r="AF30" s="28">
        <v>64.989999999999995</v>
      </c>
      <c r="AG30" s="28">
        <f t="shared" si="0"/>
        <v>21056.76</v>
      </c>
    </row>
    <row r="31" spans="1:33" x14ac:dyDescent="0.25">
      <c r="A31" s="6"/>
      <c r="B31" s="6"/>
      <c r="C31" s="12" t="s">
        <v>41</v>
      </c>
      <c r="D31" s="12" t="s">
        <v>27</v>
      </c>
      <c r="E31" s="13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9"/>
      <c r="W31" s="9">
        <v>1</v>
      </c>
      <c r="X31" s="9">
        <v>2</v>
      </c>
      <c r="Y31" s="9">
        <v>3</v>
      </c>
      <c r="Z31" s="9">
        <v>3</v>
      </c>
      <c r="AA31" s="9">
        <v>2</v>
      </c>
      <c r="AB31" s="9">
        <v>1</v>
      </c>
      <c r="AC31" s="12">
        <v>12</v>
      </c>
      <c r="AD31" s="12">
        <v>7</v>
      </c>
      <c r="AE31" s="27">
        <f>ListinoMAN[[#This Row],[PAIR / BOX]]*ListinoMAN[[#This Row],[QTY BOX]]</f>
        <v>84</v>
      </c>
      <c r="AF31" s="28">
        <v>64.989999999999995</v>
      </c>
      <c r="AG31" s="28">
        <f t="shared" si="0"/>
        <v>5459.16</v>
      </c>
    </row>
    <row r="32" spans="1:33" x14ac:dyDescent="0.25">
      <c r="A32" s="6"/>
      <c r="B32" s="6"/>
      <c r="C32" s="12" t="s">
        <v>42</v>
      </c>
      <c r="D32" s="12" t="s">
        <v>26</v>
      </c>
      <c r="E32" s="13"/>
      <c r="F32" s="13"/>
      <c r="G32" s="13"/>
      <c r="H32" s="13"/>
      <c r="I32" s="13"/>
      <c r="J32" s="1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9">
        <v>1</v>
      </c>
      <c r="W32" s="9">
        <v>2</v>
      </c>
      <c r="X32" s="9">
        <v>3</v>
      </c>
      <c r="Y32" s="9">
        <v>3</v>
      </c>
      <c r="Z32" s="9">
        <v>2</v>
      </c>
      <c r="AA32" s="9">
        <v>1</v>
      </c>
      <c r="AB32" s="9"/>
      <c r="AC32" s="12">
        <v>12</v>
      </c>
      <c r="AD32" s="12">
        <v>12</v>
      </c>
      <c r="AE32" s="27">
        <f>ListinoMAN[[#This Row],[PAIR / BOX]]*ListinoMAN[[#This Row],[QTY BOX]]</f>
        <v>144</v>
      </c>
      <c r="AF32" s="28">
        <v>64.989999999999995</v>
      </c>
      <c r="AG32" s="28">
        <f t="shared" si="0"/>
        <v>9358.56</v>
      </c>
    </row>
    <row r="33" spans="1:33" ht="83.45" customHeight="1" x14ac:dyDescent="0.25">
      <c r="A33" s="6"/>
      <c r="B33" s="6"/>
      <c r="C33" s="12" t="s">
        <v>43</v>
      </c>
      <c r="D33" s="12" t="s">
        <v>26</v>
      </c>
      <c r="E33" s="13"/>
      <c r="F33" s="13"/>
      <c r="G33" s="13"/>
      <c r="H33" s="13"/>
      <c r="I33" s="13"/>
      <c r="J33" s="1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9">
        <v>1</v>
      </c>
      <c r="W33" s="9">
        <v>2</v>
      </c>
      <c r="X33" s="9">
        <v>3</v>
      </c>
      <c r="Y33" s="9">
        <v>3</v>
      </c>
      <c r="Z33" s="9">
        <v>2</v>
      </c>
      <c r="AA33" s="9">
        <v>1</v>
      </c>
      <c r="AB33" s="9"/>
      <c r="AC33" s="12">
        <v>12</v>
      </c>
      <c r="AD33" s="12">
        <v>59</v>
      </c>
      <c r="AE33" s="27">
        <f>ListinoMAN[[#This Row],[PAIR / BOX]]*ListinoMAN[[#This Row],[QTY BOX]]</f>
        <v>708</v>
      </c>
      <c r="AF33" s="28">
        <v>64.989999999999995</v>
      </c>
      <c r="AG33" s="28">
        <f t="shared" si="0"/>
        <v>46012.92</v>
      </c>
    </row>
    <row r="34" spans="1:33" ht="81.75" customHeight="1" x14ac:dyDescent="0.25">
      <c r="A34" s="6"/>
      <c r="B34" s="6"/>
      <c r="C34" s="12" t="s">
        <v>43</v>
      </c>
      <c r="D34" s="12" t="s">
        <v>27</v>
      </c>
      <c r="E34" s="13"/>
      <c r="F34" s="13"/>
      <c r="G34" s="13"/>
      <c r="H34" s="13"/>
      <c r="I34" s="13"/>
      <c r="J34" s="1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9"/>
      <c r="W34" s="9">
        <v>1</v>
      </c>
      <c r="X34" s="9">
        <v>2</v>
      </c>
      <c r="Y34" s="9">
        <v>3</v>
      </c>
      <c r="Z34" s="9">
        <v>3</v>
      </c>
      <c r="AA34" s="9">
        <v>2</v>
      </c>
      <c r="AB34" s="9">
        <v>1</v>
      </c>
      <c r="AC34" s="12">
        <v>12</v>
      </c>
      <c r="AD34" s="12">
        <v>15</v>
      </c>
      <c r="AE34" s="27">
        <f>ListinoMAN[[#This Row],[PAIR / BOX]]*ListinoMAN[[#This Row],[QTY BOX]]</f>
        <v>180</v>
      </c>
      <c r="AF34" s="28">
        <v>64.989999999999995</v>
      </c>
      <c r="AG34" s="28">
        <f t="shared" si="0"/>
        <v>11698.199999999999</v>
      </c>
    </row>
    <row r="35" spans="1:33" ht="32.25" customHeight="1" x14ac:dyDescent="0.25">
      <c r="A35" s="6"/>
      <c r="B35" s="6"/>
      <c r="C35" s="7" t="s">
        <v>53</v>
      </c>
      <c r="D35" s="7"/>
      <c r="E35" s="19"/>
      <c r="F35" s="19"/>
      <c r="G35" s="19"/>
      <c r="H35" s="19"/>
      <c r="I35" s="19"/>
      <c r="J35" s="20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8"/>
      <c r="W35" s="8"/>
      <c r="X35" s="8"/>
      <c r="Y35" s="8"/>
      <c r="Z35" s="8"/>
      <c r="AA35" s="8"/>
      <c r="AB35" s="8"/>
      <c r="AC35" s="21"/>
      <c r="AD35" s="21"/>
      <c r="AE35" s="27">
        <v>60</v>
      </c>
      <c r="AF35" s="28">
        <v>64.989999999999995</v>
      </c>
      <c r="AG35" s="28">
        <f t="shared" si="0"/>
        <v>3899.3999999999996</v>
      </c>
    </row>
  </sheetData>
  <sheetProtection sort="0" autoFilter="0"/>
  <dataConsolidate/>
  <mergeCells count="1">
    <mergeCell ref="A5:B5"/>
  </mergeCells>
  <dataValidations count="4">
    <dataValidation type="custom" allowBlank="1" showInputMessage="1" showErrorMessage="1" errorTitle="Attenzione" error="Taglie non modificabili negli assortimenti" sqref="U5:AB35 E36:AE1048576 B1047860:B1048576 AF1047860:AF1048576 A36:A1048576">
      <formula1>EXACT(#REF!,"PAIA")</formula1>
    </dataValidation>
    <dataValidation type="custom" allowBlank="1" showInputMessage="1" showErrorMessage="1" errorTitle="Attenzione" error="Assortimento non modificabile per paia libere" sqref="AD6:AD35">
      <formula1>NOT(EXACT($D6,"PAIA"))</formula1>
    </dataValidation>
    <dataValidation type="custom" allowBlank="1" showInputMessage="1" showErrorMessage="1" errorTitle="Attenzione" error="Taglie non modificabili negli assortimenti" sqref="AF1047593:AF1047859 B1047593:B1047859">
      <formula1>EXACT($I1,"PAIA")</formula1>
    </dataValidation>
    <dataValidation type="custom" allowBlank="1" showInputMessage="1" showErrorMessage="1" errorTitle="Attenzione" error="Taglie non modificabili negli assortimenti" sqref="AF36:AF1047592 B36:B1047592">
      <formula1>EXACT($I1019,"PAIA")</formula1>
    </dataValidation>
  </dataValidations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WOMAN</vt:lpstr>
      <vt:lpstr>MAN</vt:lpstr>
      <vt:lpstr>MAN!Print_Area</vt:lpstr>
      <vt:lpstr>WOMAN!Print_Area</vt:lpstr>
      <vt:lpstr>MAN!Print_Titles</vt:lpstr>
      <vt:lpstr>WOMAN!Print_Titles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2024-04-26T09:35:31Z</cp:lastPrinted>
  <dcterms:created xsi:type="dcterms:W3CDTF">2016-11-15T09:38:56Z</dcterms:created>
  <dcterms:modified xsi:type="dcterms:W3CDTF">2024-05-03T10:46:40Z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.	;	{	}	[@[{0}]]	1040	1040</vt:lpwstr>
  </property>
</Properties>
</file>